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codeName="ThisWorkbook"/>
  <mc:AlternateContent xmlns:mc="http://schemas.openxmlformats.org/markup-compatibility/2006">
    <mc:Choice Requires="x15">
      <x15ac:absPath xmlns:x15ac="http://schemas.microsoft.com/office/spreadsheetml/2010/11/ac" url="M:\DAP-DIRECTION-APPUI-PERFORMANCE\DAP-QUALITE-PERFORMANCE\OMEDIT-NORMANDIE\Comités techniques\CT Management QSGDR\Audits croisés\Audits croisés médicosocial\2025\Handicap\"/>
    </mc:Choice>
  </mc:AlternateContent>
  <xr:revisionPtr revIDLastSave="0" documentId="8_{4022D836-52DC-44F7-8E01-0DFFFF834F7C}" xr6:coauthVersionLast="47" xr6:coauthVersionMax="47" xr10:uidLastSave="{00000000-0000-0000-0000-000000000000}"/>
  <bookViews>
    <workbookView xWindow="-120" yWindow="-120" windowWidth="29040" windowHeight="15720" xr2:uid="{00000000-000D-0000-FFFF-FFFF00000000}"/>
  </bookViews>
  <sheets>
    <sheet name="Avant-propos" sheetId="1" r:id="rId1"/>
    <sheet name="Informations générales" sheetId="2" r:id="rId2"/>
    <sheet name="Audit flash" sheetId="3" r:id="rId3"/>
    <sheet name="Audit dossiers FAM - MAS - EEAP" sheetId="4" r:id="rId4"/>
    <sheet name="Audit terrain" sheetId="5" r:id="rId5"/>
    <sheet name="Résultats" sheetId="6" r:id="rId6"/>
    <sheet name="Plan d'actions" sheetId="11" r:id="rId7"/>
    <sheet name="Fichier analyses" sheetId="9" state="hidden" r:id="rId8"/>
  </sheets>
  <definedNames>
    <definedName name="statut">'Plan d''actions'!$I$1:$I$4</definedName>
    <definedName name="_xlnm.Print_Area" localSheetId="3">'Audit dossiers FAM - MAS - EEAP'!$A$8:$I$57</definedName>
    <definedName name="_xlnm.Print_Area" localSheetId="2">'Audit flash'!$A$8:$H$42</definedName>
    <definedName name="_xlnm.Print_Area" localSheetId="4">'Audit terrain'!$A$8:$G$86</definedName>
    <definedName name="_xlnm.Print_Area" localSheetId="0">'Avant-propos'!$B$8:$B$12</definedName>
    <definedName name="_xlnm.Print_Area" localSheetId="1">'Informations générales'!$A$9:$D$31</definedName>
    <definedName name="_xlnm.Print_Area" localSheetId="6">'Plan d''actions'!$A$8:$G$177</definedName>
    <definedName name="_xlnm.Print_Area" localSheetId="5">Résultats!$B$9:$K$103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J10" i="9" l="1"/>
  <c r="V65" i="9" l="1"/>
  <c r="V66" i="9"/>
  <c r="V67" i="9"/>
  <c r="V68" i="9"/>
  <c r="V69" i="9"/>
  <c r="V70" i="9"/>
  <c r="V71" i="9"/>
  <c r="V72" i="9"/>
  <c r="V73" i="9"/>
  <c r="V74" i="9"/>
  <c r="V75" i="9"/>
  <c r="V76" i="9"/>
  <c r="V77" i="9"/>
  <c r="V78" i="9"/>
  <c r="V79" i="9"/>
  <c r="V64" i="9"/>
  <c r="V62" i="9"/>
  <c r="V63" i="9"/>
  <c r="V61" i="9"/>
  <c r="B141" i="11"/>
  <c r="B109" i="11" l="1"/>
  <c r="B110" i="11"/>
  <c r="B111" i="11"/>
  <c r="A109" i="11"/>
  <c r="A110" i="11"/>
  <c r="A111" i="11"/>
  <c r="B97" i="11"/>
  <c r="A97" i="11"/>
  <c r="B96" i="11"/>
  <c r="A96" i="11"/>
  <c r="B95" i="11"/>
  <c r="A95" i="11"/>
  <c r="C94" i="11"/>
  <c r="B94" i="11"/>
  <c r="B93" i="11"/>
  <c r="A93" i="11"/>
  <c r="C92" i="11"/>
  <c r="B92" i="11"/>
  <c r="B91" i="11"/>
  <c r="A91" i="11"/>
  <c r="B90" i="11"/>
  <c r="A90" i="11"/>
  <c r="C89" i="11"/>
  <c r="B89" i="11"/>
  <c r="B88" i="11"/>
  <c r="A88" i="11"/>
  <c r="B87" i="11"/>
  <c r="A87" i="11"/>
  <c r="B86" i="11"/>
  <c r="A86" i="11"/>
  <c r="B85" i="11"/>
  <c r="A85" i="11"/>
  <c r="B84" i="11"/>
  <c r="A84" i="11"/>
  <c r="B83" i="11"/>
  <c r="A83" i="11"/>
  <c r="B81" i="11"/>
  <c r="C82" i="11"/>
  <c r="B82" i="11"/>
  <c r="A81" i="11"/>
  <c r="C80" i="11"/>
  <c r="B80" i="11"/>
  <c r="B79" i="11"/>
  <c r="A79" i="11"/>
  <c r="B78" i="11"/>
  <c r="A78" i="11"/>
  <c r="C77" i="11"/>
  <c r="B77" i="11"/>
  <c r="B76" i="11"/>
  <c r="A76" i="11"/>
  <c r="B75" i="11"/>
  <c r="A75" i="11"/>
  <c r="B74" i="11"/>
  <c r="A74" i="11"/>
  <c r="B71" i="11"/>
  <c r="C73" i="11"/>
  <c r="B73" i="11"/>
  <c r="B72" i="11"/>
  <c r="A72" i="11"/>
  <c r="C70" i="11"/>
  <c r="B70" i="11"/>
  <c r="A71" i="11"/>
  <c r="B69" i="11"/>
  <c r="A69" i="11"/>
  <c r="B65" i="11"/>
  <c r="B66" i="11"/>
  <c r="B67" i="11"/>
  <c r="B64" i="11"/>
  <c r="C68" i="11"/>
  <c r="B68" i="11"/>
  <c r="A65" i="11"/>
  <c r="A66" i="11"/>
  <c r="A67" i="11"/>
  <c r="A64" i="11"/>
  <c r="C63" i="11"/>
  <c r="B63" i="11"/>
  <c r="B62" i="11"/>
  <c r="B61" i="11"/>
  <c r="A62" i="11"/>
  <c r="A61" i="11"/>
  <c r="B51" i="11"/>
  <c r="B52" i="11"/>
  <c r="B53" i="11"/>
  <c r="B54" i="11"/>
  <c r="B55" i="11"/>
  <c r="B56" i="11"/>
  <c r="B57" i="11"/>
  <c r="B58" i="11"/>
  <c r="B59" i="11"/>
  <c r="B50" i="11"/>
  <c r="A51" i="11"/>
  <c r="A52" i="11"/>
  <c r="A53" i="11"/>
  <c r="A54" i="11"/>
  <c r="A55" i="11"/>
  <c r="A56" i="11"/>
  <c r="A57" i="11"/>
  <c r="A58" i="11"/>
  <c r="A59" i="11"/>
  <c r="A50" i="11"/>
  <c r="V12" i="9"/>
  <c r="AJ162" i="9" s="1"/>
  <c r="V13" i="9"/>
  <c r="AJ163" i="9" s="1"/>
  <c r="V14" i="9"/>
  <c r="AC40" i="9" s="1"/>
  <c r="P43" i="9"/>
  <c r="O43" i="9"/>
  <c r="N42" i="9"/>
  <c r="N43" i="9"/>
  <c r="P42" i="9"/>
  <c r="O42" i="9"/>
  <c r="P41" i="9"/>
  <c r="O41" i="9"/>
  <c r="N41" i="9"/>
  <c r="P40" i="9"/>
  <c r="O40" i="9"/>
  <c r="N40" i="9"/>
  <c r="P39" i="9"/>
  <c r="O39" i="9"/>
  <c r="N39" i="9"/>
  <c r="P38" i="9"/>
  <c r="O38" i="9"/>
  <c r="N38" i="9"/>
  <c r="P33" i="9"/>
  <c r="P34" i="9"/>
  <c r="P35" i="9"/>
  <c r="P36" i="9"/>
  <c r="P37" i="9"/>
  <c r="O33" i="9"/>
  <c r="O34" i="9"/>
  <c r="O35" i="9"/>
  <c r="O36" i="9"/>
  <c r="O37" i="9"/>
  <c r="N33" i="9"/>
  <c r="N34" i="9"/>
  <c r="N35" i="9"/>
  <c r="N36" i="9"/>
  <c r="N37" i="9"/>
  <c r="P32" i="9"/>
  <c r="O32" i="9"/>
  <c r="N32" i="9"/>
  <c r="P31" i="9"/>
  <c r="O31" i="9"/>
  <c r="N31" i="9"/>
  <c r="P30" i="9"/>
  <c r="O30" i="9"/>
  <c r="N30" i="9"/>
  <c r="P29" i="9"/>
  <c r="O29" i="9"/>
  <c r="N29" i="9"/>
  <c r="P27" i="9"/>
  <c r="P28" i="9"/>
  <c r="O27" i="9"/>
  <c r="O28" i="9"/>
  <c r="N27" i="9"/>
  <c r="N28" i="9"/>
  <c r="P26" i="9"/>
  <c r="O26" i="9"/>
  <c r="N26" i="9"/>
  <c r="P25" i="9"/>
  <c r="O25" i="9"/>
  <c r="N25" i="9"/>
  <c r="P24" i="9"/>
  <c r="O24" i="9"/>
  <c r="N24" i="9"/>
  <c r="P23" i="9"/>
  <c r="O23" i="9"/>
  <c r="N23" i="9"/>
  <c r="P20" i="9"/>
  <c r="P21" i="9"/>
  <c r="P22" i="9"/>
  <c r="O20" i="9"/>
  <c r="O21" i="9"/>
  <c r="O22" i="9"/>
  <c r="N20" i="9"/>
  <c r="N21" i="9"/>
  <c r="N22" i="9"/>
  <c r="P19" i="9"/>
  <c r="O19" i="9"/>
  <c r="N19" i="9"/>
  <c r="P18" i="9"/>
  <c r="O18" i="9"/>
  <c r="N18" i="9"/>
  <c r="P17" i="9"/>
  <c r="O17" i="9"/>
  <c r="N17" i="9"/>
  <c r="P7" i="9"/>
  <c r="P8" i="9"/>
  <c r="P9" i="9"/>
  <c r="P10" i="9"/>
  <c r="P11" i="9"/>
  <c r="P12" i="9"/>
  <c r="P13" i="9"/>
  <c r="P14" i="9"/>
  <c r="P15" i="9"/>
  <c r="P6" i="9"/>
  <c r="N7" i="9"/>
  <c r="N8" i="9"/>
  <c r="N9" i="9"/>
  <c r="N10" i="9"/>
  <c r="N11" i="9"/>
  <c r="N12" i="9"/>
  <c r="N13" i="9"/>
  <c r="N14" i="9"/>
  <c r="N15" i="9"/>
  <c r="N6" i="9"/>
  <c r="O8" i="9"/>
  <c r="O9" i="9"/>
  <c r="O10" i="9"/>
  <c r="O11" i="9"/>
  <c r="O12" i="9"/>
  <c r="O13" i="9"/>
  <c r="O14" i="9"/>
  <c r="O15" i="9"/>
  <c r="O7" i="9"/>
  <c r="O6" i="9"/>
  <c r="A104" i="11"/>
  <c r="B104" i="11"/>
  <c r="A105" i="11"/>
  <c r="B105" i="11"/>
  <c r="A106" i="11"/>
  <c r="B106" i="11"/>
  <c r="A108" i="11"/>
  <c r="B108" i="11"/>
  <c r="A113" i="11"/>
  <c r="B113" i="11"/>
  <c r="A114" i="11"/>
  <c r="B114" i="11"/>
  <c r="A115" i="11"/>
  <c r="B115" i="11"/>
  <c r="A119" i="11"/>
  <c r="B119" i="11"/>
  <c r="A120" i="11"/>
  <c r="B120" i="11"/>
  <c r="A121" i="11"/>
  <c r="B121" i="11"/>
  <c r="A122" i="11"/>
  <c r="B122" i="11"/>
  <c r="A123" i="11"/>
  <c r="B123" i="11"/>
  <c r="A124" i="11"/>
  <c r="B124" i="11"/>
  <c r="A125" i="11"/>
  <c r="B125" i="11"/>
  <c r="A127" i="11"/>
  <c r="B127" i="11"/>
  <c r="A128" i="11"/>
  <c r="B128" i="11"/>
  <c r="A129" i="11"/>
  <c r="B129" i="11"/>
  <c r="A130" i="11"/>
  <c r="B130" i="11"/>
  <c r="A131" i="11"/>
  <c r="B131" i="11"/>
  <c r="A132" i="11"/>
  <c r="B132" i="11"/>
  <c r="A133" i="11"/>
  <c r="B133" i="11"/>
  <c r="A134" i="11"/>
  <c r="B134" i="11"/>
  <c r="A135" i="11"/>
  <c r="B135" i="11"/>
  <c r="A136" i="11"/>
  <c r="B136" i="11"/>
  <c r="A137" i="11"/>
  <c r="B137" i="11"/>
  <c r="A138" i="11"/>
  <c r="B138" i="11"/>
  <c r="A139" i="11"/>
  <c r="B139" i="11"/>
  <c r="A140" i="11"/>
  <c r="B140" i="11"/>
  <c r="A141" i="11"/>
  <c r="A142" i="11"/>
  <c r="B142" i="11"/>
  <c r="A143" i="11"/>
  <c r="B143" i="11"/>
  <c r="A144" i="11"/>
  <c r="B144" i="11"/>
  <c r="A145" i="11"/>
  <c r="B145" i="11"/>
  <c r="A146" i="11"/>
  <c r="B146" i="11"/>
  <c r="A147" i="11"/>
  <c r="B147" i="11"/>
  <c r="A148" i="11"/>
  <c r="B148" i="11"/>
  <c r="A149" i="11"/>
  <c r="B149" i="11"/>
  <c r="A150" i="11"/>
  <c r="B150" i="11"/>
  <c r="A151" i="11"/>
  <c r="B151" i="11"/>
  <c r="A152" i="11"/>
  <c r="B152" i="11"/>
  <c r="A153" i="11"/>
  <c r="B153" i="11"/>
  <c r="A154" i="11"/>
  <c r="B154" i="11"/>
  <c r="A155" i="11"/>
  <c r="B155" i="11"/>
  <c r="A156" i="11"/>
  <c r="B156" i="11"/>
  <c r="A157" i="11"/>
  <c r="B157" i="11"/>
  <c r="A159" i="11"/>
  <c r="B159" i="11"/>
  <c r="A160" i="11"/>
  <c r="B160" i="11"/>
  <c r="A161" i="11"/>
  <c r="B161" i="11"/>
  <c r="A162" i="11"/>
  <c r="B162" i="11"/>
  <c r="A163" i="11"/>
  <c r="B163" i="11"/>
  <c r="A164" i="11"/>
  <c r="B164" i="11"/>
  <c r="A165" i="11"/>
  <c r="B165" i="11"/>
  <c r="A166" i="11"/>
  <c r="B166" i="11"/>
  <c r="A167" i="11"/>
  <c r="B167" i="11"/>
  <c r="A168" i="11"/>
  <c r="B168" i="11"/>
  <c r="A169" i="11"/>
  <c r="B169" i="11"/>
  <c r="A170" i="11"/>
  <c r="B170" i="11"/>
  <c r="A171" i="11"/>
  <c r="B171" i="11"/>
  <c r="A172" i="11"/>
  <c r="B172" i="11"/>
  <c r="A173" i="11"/>
  <c r="B173" i="11"/>
  <c r="A174" i="11"/>
  <c r="B174" i="11"/>
  <c r="A175" i="11"/>
  <c r="B175" i="11"/>
  <c r="A176" i="11"/>
  <c r="B176" i="11"/>
  <c r="A177" i="11"/>
  <c r="B177" i="11"/>
  <c r="B103" i="11"/>
  <c r="A103" i="11"/>
  <c r="Q33" i="9" l="1"/>
  <c r="AC117" i="9" s="1"/>
  <c r="Q35" i="9"/>
  <c r="C86" i="11" s="1"/>
  <c r="Q39" i="9"/>
  <c r="C91" i="11" s="1"/>
  <c r="C110" i="11"/>
  <c r="C109" i="11"/>
  <c r="AJ56" i="9"/>
  <c r="C111" i="11"/>
  <c r="Q42" i="9"/>
  <c r="AC126" i="9" s="1"/>
  <c r="Q28" i="9"/>
  <c r="Q37" i="9"/>
  <c r="AJ89" i="9" s="1"/>
  <c r="Q34" i="9"/>
  <c r="Q32" i="9"/>
  <c r="C83" i="11" s="1"/>
  <c r="Q38" i="9"/>
  <c r="C90" i="11" s="1"/>
  <c r="Q27" i="9"/>
  <c r="C75" i="11" s="1"/>
  <c r="Q30" i="9"/>
  <c r="C79" i="11" s="1"/>
  <c r="Q31" i="9"/>
  <c r="C81" i="11" s="1"/>
  <c r="Q43" i="9"/>
  <c r="C97" i="11" s="1"/>
  <c r="Q41" i="9"/>
  <c r="C95" i="11" s="1"/>
  <c r="Q40" i="9"/>
  <c r="C93" i="11" s="1"/>
  <c r="Q36" i="9"/>
  <c r="C87" i="11" s="1"/>
  <c r="Q29" i="9"/>
  <c r="C78" i="11" s="1"/>
  <c r="Q19" i="9"/>
  <c r="B60" i="11"/>
  <c r="C60" i="11"/>
  <c r="A49" i="11"/>
  <c r="A29" i="11"/>
  <c r="B29" i="11"/>
  <c r="A30" i="11"/>
  <c r="B30" i="11"/>
  <c r="A31" i="11"/>
  <c r="B31" i="11"/>
  <c r="A32" i="11"/>
  <c r="B32" i="11"/>
  <c r="A33" i="11"/>
  <c r="B33" i="11"/>
  <c r="A34" i="11"/>
  <c r="A35" i="11"/>
  <c r="B35" i="11"/>
  <c r="A36" i="11"/>
  <c r="B36" i="11"/>
  <c r="A37" i="11"/>
  <c r="B37" i="11"/>
  <c r="A38" i="11"/>
  <c r="B38" i="11"/>
  <c r="A39" i="11"/>
  <c r="B39" i="11"/>
  <c r="A40" i="11"/>
  <c r="B40" i="11"/>
  <c r="A41" i="11"/>
  <c r="A42" i="11"/>
  <c r="B42" i="11"/>
  <c r="A43" i="11"/>
  <c r="B43" i="11"/>
  <c r="A44" i="11"/>
  <c r="B44" i="11"/>
  <c r="A15" i="11"/>
  <c r="B15" i="11"/>
  <c r="A16" i="11"/>
  <c r="B16" i="11"/>
  <c r="A17" i="11"/>
  <c r="B17" i="11"/>
  <c r="A18" i="11"/>
  <c r="B18" i="11"/>
  <c r="A19" i="11"/>
  <c r="B19" i="11"/>
  <c r="A20" i="11"/>
  <c r="B20" i="11"/>
  <c r="A21" i="11"/>
  <c r="B21" i="11"/>
  <c r="A22" i="11"/>
  <c r="B22" i="11"/>
  <c r="A23" i="11"/>
  <c r="B23" i="11"/>
  <c r="A24" i="11"/>
  <c r="B24" i="11"/>
  <c r="A25" i="11"/>
  <c r="B25" i="11"/>
  <c r="A26" i="11"/>
  <c r="B26" i="11"/>
  <c r="A27" i="11"/>
  <c r="B27" i="11"/>
  <c r="A28" i="11"/>
  <c r="B14" i="11"/>
  <c r="A14" i="11"/>
  <c r="AJ87" i="9" l="1"/>
  <c r="C84" i="11"/>
  <c r="AC119" i="9"/>
  <c r="AJ20" i="9"/>
  <c r="AM19" i="9" s="1" a="1"/>
  <c r="AM19" i="9" s="1"/>
  <c r="AJ94" i="9"/>
  <c r="AJ22" i="9"/>
  <c r="AC123" i="9"/>
  <c r="C96" i="11"/>
  <c r="AJ91" i="9"/>
  <c r="AC112" i="9"/>
  <c r="C76" i="11"/>
  <c r="AJ31" i="9"/>
  <c r="AJ79" i="9"/>
  <c r="C64" i="11"/>
  <c r="AC118" i="9"/>
  <c r="C85" i="11"/>
  <c r="AC121" i="9"/>
  <c r="C88" i="11"/>
  <c r="AC124" i="9"/>
  <c r="AJ15" i="9"/>
  <c r="AJ92" i="9"/>
  <c r="AC116" i="9"/>
  <c r="AJ18" i="9"/>
  <c r="AC127" i="9"/>
  <c r="AJ95" i="9"/>
  <c r="AC115" i="9"/>
  <c r="AJ86" i="9"/>
  <c r="AC113" i="9"/>
  <c r="AJ33" i="9"/>
  <c r="AM32" i="9" s="1" a="1"/>
  <c r="AM32" i="9" s="1"/>
  <c r="K61" i="6" s="1"/>
  <c r="AC114" i="9"/>
  <c r="AC120" i="9"/>
  <c r="AJ88" i="9"/>
  <c r="AC111" i="9"/>
  <c r="AJ30" i="9"/>
  <c r="AC122" i="9"/>
  <c r="AJ90" i="9"/>
  <c r="AC125" i="9"/>
  <c r="AJ93" i="9"/>
  <c r="AC103" i="9"/>
  <c r="V30" i="9"/>
  <c r="AJ59" i="9" s="1"/>
  <c r="C128" i="11" l="1"/>
  <c r="AC70" i="9"/>
  <c r="AJ103" i="9"/>
  <c r="AJ148" i="9"/>
  <c r="D35" i="9"/>
  <c r="D36" i="9"/>
  <c r="D34" i="9"/>
  <c r="D28" i="9"/>
  <c r="D29" i="9"/>
  <c r="D30" i="9"/>
  <c r="D31" i="9"/>
  <c r="D32" i="9"/>
  <c r="D27" i="9"/>
  <c r="D22" i="9"/>
  <c r="D23" i="9"/>
  <c r="D24" i="9"/>
  <c r="D25" i="9"/>
  <c r="D21" i="9"/>
  <c r="D7" i="9"/>
  <c r="D8" i="9"/>
  <c r="D9" i="9"/>
  <c r="D10" i="9"/>
  <c r="D11" i="9"/>
  <c r="D12" i="9"/>
  <c r="D13" i="9"/>
  <c r="D14" i="9"/>
  <c r="D15" i="9"/>
  <c r="D16" i="9"/>
  <c r="D17" i="9"/>
  <c r="D18" i="9"/>
  <c r="D19" i="9"/>
  <c r="D6" i="9"/>
  <c r="C35" i="9"/>
  <c r="C36" i="9"/>
  <c r="C34" i="9"/>
  <c r="C28" i="9"/>
  <c r="C29" i="9"/>
  <c r="C30" i="9"/>
  <c r="C31" i="9"/>
  <c r="C32" i="9"/>
  <c r="C27" i="9"/>
  <c r="C22" i="9"/>
  <c r="C23" i="9"/>
  <c r="C24" i="9"/>
  <c r="C25" i="9"/>
  <c r="C21" i="9"/>
  <c r="C7" i="9"/>
  <c r="C8" i="9"/>
  <c r="C9" i="9"/>
  <c r="C10" i="9"/>
  <c r="C11" i="9"/>
  <c r="C12" i="9"/>
  <c r="C13" i="9"/>
  <c r="C14" i="9"/>
  <c r="C15" i="9"/>
  <c r="C16" i="9"/>
  <c r="C17" i="9"/>
  <c r="C18" i="9"/>
  <c r="C19" i="9"/>
  <c r="C6" i="9"/>
  <c r="E12" i="6"/>
  <c r="D12" i="6"/>
  <c r="C12" i="6"/>
  <c r="B30" i="9"/>
  <c r="B31" i="9"/>
  <c r="B32" i="9"/>
  <c r="AJ131" i="9"/>
  <c r="V31" i="9"/>
  <c r="AC71" i="9" s="1"/>
  <c r="V32" i="9"/>
  <c r="AC72" i="9" s="1"/>
  <c r="V33" i="9"/>
  <c r="AC73" i="9" s="1"/>
  <c r="V34" i="9"/>
  <c r="AC74" i="9" s="1"/>
  <c r="V35" i="9"/>
  <c r="AC75" i="9" s="1"/>
  <c r="V36" i="9"/>
  <c r="AC76" i="9" s="1"/>
  <c r="V37" i="9"/>
  <c r="AC77" i="9" s="1"/>
  <c r="V38" i="9"/>
  <c r="AC78" i="9" s="1"/>
  <c r="V39" i="9"/>
  <c r="AC79" i="9" s="1"/>
  <c r="V40" i="9"/>
  <c r="AC80" i="9" s="1"/>
  <c r="V41" i="9"/>
  <c r="AC81" i="9" s="1"/>
  <c r="V42" i="9"/>
  <c r="AC82" i="9" s="1"/>
  <c r="V43" i="9"/>
  <c r="AC83" i="9" s="1"/>
  <c r="V44" i="9"/>
  <c r="AC84" i="9" s="1"/>
  <c r="V45" i="9"/>
  <c r="AC85" i="9" s="1"/>
  <c r="V46" i="9"/>
  <c r="AC86" i="9" s="1"/>
  <c r="V47" i="9"/>
  <c r="V48" i="9"/>
  <c r="AC88" i="9" s="1"/>
  <c r="V49" i="9"/>
  <c r="AC89" i="9" s="1"/>
  <c r="V50" i="9"/>
  <c r="AC90" i="9" s="1"/>
  <c r="V51" i="9"/>
  <c r="AC91" i="9" s="1"/>
  <c r="V52" i="9"/>
  <c r="AC92" i="9" s="1"/>
  <c r="V53" i="9"/>
  <c r="AC93" i="9" s="1"/>
  <c r="V54" i="9"/>
  <c r="AC94" i="9" s="1"/>
  <c r="V55" i="9"/>
  <c r="AC95" i="9" s="1"/>
  <c r="V56" i="9"/>
  <c r="AC96" i="9" s="1"/>
  <c r="V57" i="9"/>
  <c r="AC97" i="9" s="1"/>
  <c r="V58" i="9"/>
  <c r="AC98" i="9" s="1"/>
  <c r="V59" i="9"/>
  <c r="AC99" i="9" s="1"/>
  <c r="V29" i="9"/>
  <c r="AJ58" i="9" s="1"/>
  <c r="V22" i="9"/>
  <c r="V23" i="9"/>
  <c r="AC63" i="9" s="1"/>
  <c r="V24" i="9"/>
  <c r="AC64" i="9" s="1"/>
  <c r="V25" i="9"/>
  <c r="AC65" i="9" s="1"/>
  <c r="V26" i="9"/>
  <c r="AC66" i="9" s="1"/>
  <c r="V27" i="9"/>
  <c r="AC67" i="9" s="1"/>
  <c r="V21" i="9"/>
  <c r="V17" i="9"/>
  <c r="C114" i="11" s="1"/>
  <c r="V18" i="9"/>
  <c r="V16" i="9"/>
  <c r="V11" i="9"/>
  <c r="V7" i="9"/>
  <c r="V8" i="9"/>
  <c r="V9" i="9"/>
  <c r="V6" i="9"/>
  <c r="B6" i="9"/>
  <c r="J30" i="9" l="1" a="1"/>
  <c r="J30" i="9" s="1"/>
  <c r="J6" i="9" a="1"/>
  <c r="J6" i="9" s="1"/>
  <c r="J32" i="9" a="1"/>
  <c r="J32" i="9" s="1"/>
  <c r="J31" i="9" a="1"/>
  <c r="J31" i="9" s="1"/>
  <c r="AJ51" i="9" s="1"/>
  <c r="AJ140" i="9"/>
  <c r="AJ62" i="9"/>
  <c r="AC62" i="9"/>
  <c r="AJ182" i="9"/>
  <c r="AC138" i="9"/>
  <c r="AJ139" i="9"/>
  <c r="AC137" i="9"/>
  <c r="AJ138" i="9"/>
  <c r="AC142" i="9"/>
  <c r="AJ143" i="9"/>
  <c r="AC134" i="9"/>
  <c r="AJ135" i="9"/>
  <c r="AC146" i="9"/>
  <c r="AJ147" i="9"/>
  <c r="AC141" i="9"/>
  <c r="AJ142" i="9"/>
  <c r="AC133" i="9"/>
  <c r="AJ134" i="9"/>
  <c r="AC135" i="9"/>
  <c r="AJ136" i="9"/>
  <c r="Y10" i="9" a="1"/>
  <c r="Y10" i="9" s="1"/>
  <c r="K14" i="6" s="1"/>
  <c r="AJ161" i="9"/>
  <c r="AM160" i="9" s="1" a="1"/>
  <c r="AM160" i="9" s="1"/>
  <c r="K67" i="6" s="1"/>
  <c r="AC87" i="9"/>
  <c r="AJ60" i="9"/>
  <c r="AC140" i="9"/>
  <c r="AJ141" i="9"/>
  <c r="AC132" i="9"/>
  <c r="AJ61" i="9"/>
  <c r="AC130" i="9"/>
  <c r="AJ132" i="9"/>
  <c r="AC145" i="9"/>
  <c r="AJ146" i="9"/>
  <c r="AC143" i="9"/>
  <c r="AJ144" i="9"/>
  <c r="AC139" i="9"/>
  <c r="AC131" i="9"/>
  <c r="AJ133" i="9"/>
  <c r="AC144" i="9"/>
  <c r="AJ145" i="9"/>
  <c r="AC136" i="9"/>
  <c r="AJ137" i="9"/>
  <c r="Y3" i="9" a="1"/>
  <c r="Y3" i="9" s="1"/>
  <c r="K12" i="6" s="1"/>
  <c r="C177" i="11"/>
  <c r="AC147" i="9"/>
  <c r="C119" i="11"/>
  <c r="AC61" i="9"/>
  <c r="C127" i="11"/>
  <c r="AC69" i="9"/>
  <c r="C159" i="11"/>
  <c r="AC129" i="9"/>
  <c r="I33" i="9" a="1"/>
  <c r="I33" i="9" s="1"/>
  <c r="E17" i="6" s="1"/>
  <c r="AC37" i="9"/>
  <c r="C108" i="11"/>
  <c r="C146" i="11"/>
  <c r="C140" i="11"/>
  <c r="C134" i="11"/>
  <c r="C171" i="11"/>
  <c r="C165" i="11"/>
  <c r="AC38" i="9"/>
  <c r="C124" i="11"/>
  <c r="AJ7" i="9"/>
  <c r="C157" i="11"/>
  <c r="C151" i="11"/>
  <c r="C145" i="11"/>
  <c r="C139" i="11"/>
  <c r="C133" i="11"/>
  <c r="C176" i="11"/>
  <c r="C170" i="11"/>
  <c r="C164" i="11"/>
  <c r="AC39" i="9"/>
  <c r="C153" i="11"/>
  <c r="C135" i="11"/>
  <c r="C129" i="11"/>
  <c r="C172" i="11"/>
  <c r="C166" i="11"/>
  <c r="C160" i="11"/>
  <c r="C125" i="11"/>
  <c r="C152" i="11"/>
  <c r="AJ169" i="9"/>
  <c r="C103" i="11"/>
  <c r="AC42" i="9"/>
  <c r="C113" i="11"/>
  <c r="C123" i="11"/>
  <c r="C156" i="11"/>
  <c r="C150" i="11"/>
  <c r="C144" i="11"/>
  <c r="C138" i="11"/>
  <c r="C132" i="11"/>
  <c r="C175" i="11"/>
  <c r="C169" i="11"/>
  <c r="C163" i="11"/>
  <c r="AC27" i="9"/>
  <c r="C104" i="11"/>
  <c r="C147" i="11"/>
  <c r="AC29" i="9"/>
  <c r="C106" i="11"/>
  <c r="C122" i="11"/>
  <c r="C149" i="11"/>
  <c r="C143" i="11"/>
  <c r="C131" i="11"/>
  <c r="C174" i="11"/>
  <c r="C168" i="11"/>
  <c r="C162" i="11"/>
  <c r="C120" i="11"/>
  <c r="C141" i="11"/>
  <c r="AC44" i="9"/>
  <c r="C115" i="11"/>
  <c r="C155" i="11"/>
  <c r="C137" i="11"/>
  <c r="AC28" i="9"/>
  <c r="C105" i="11"/>
  <c r="AJ57" i="9"/>
  <c r="C121" i="11"/>
  <c r="C154" i="11"/>
  <c r="C148" i="11"/>
  <c r="C142" i="11"/>
  <c r="C136" i="11"/>
  <c r="C130" i="11"/>
  <c r="C173" i="11"/>
  <c r="C167" i="11"/>
  <c r="C161" i="11"/>
  <c r="AJ55" i="9"/>
  <c r="Y19" i="9" a="1"/>
  <c r="Y19" i="9" s="1"/>
  <c r="K16" i="6" s="1"/>
  <c r="Y60" i="9" a="1"/>
  <c r="Y60" i="9" s="1"/>
  <c r="K19" i="6" s="1"/>
  <c r="H26" i="9" a="1"/>
  <c r="H26" i="9" s="1"/>
  <c r="D16" i="6" s="1"/>
  <c r="I3" i="9" a="1"/>
  <c r="I3" i="9" s="1"/>
  <c r="E13" i="6" s="1"/>
  <c r="H33" i="9" a="1"/>
  <c r="H33" i="9" s="1"/>
  <c r="D17" i="6" s="1"/>
  <c r="I20" i="9" a="1"/>
  <c r="I20" i="9" s="1"/>
  <c r="E15" i="6" s="1"/>
  <c r="I5" i="9" a="1"/>
  <c r="I5" i="9" s="1"/>
  <c r="E14" i="6" s="1"/>
  <c r="H20" i="9" a="1"/>
  <c r="H20" i="9" s="1"/>
  <c r="D15" i="6" s="1"/>
  <c r="I26" i="9" a="1"/>
  <c r="I26" i="9" s="1"/>
  <c r="E16" i="6" s="1"/>
  <c r="H3" i="9" a="1"/>
  <c r="H3" i="9" s="1"/>
  <c r="H5" i="9" a="1"/>
  <c r="H5" i="9" s="1"/>
  <c r="Y28" i="9" a="1"/>
  <c r="Y28" i="9" s="1"/>
  <c r="K18" i="6" s="1"/>
  <c r="AJ96" i="9"/>
  <c r="AJ172" i="9"/>
  <c r="AJ178" i="9"/>
  <c r="AJ175" i="9"/>
  <c r="AJ120" i="9"/>
  <c r="AJ110" i="9"/>
  <c r="AJ125" i="9"/>
  <c r="AJ53" i="9"/>
  <c r="AJ109" i="9"/>
  <c r="AJ117" i="9"/>
  <c r="AJ122" i="9"/>
  <c r="AJ124" i="9"/>
  <c r="AJ54" i="9"/>
  <c r="AJ97" i="9"/>
  <c r="AJ108" i="9"/>
  <c r="AJ116" i="9"/>
  <c r="AJ121" i="9"/>
  <c r="AJ123" i="9"/>
  <c r="AJ98" i="9"/>
  <c r="AJ107" i="9"/>
  <c r="AJ115" i="9"/>
  <c r="AJ130" i="9"/>
  <c r="AJ118" i="9"/>
  <c r="AJ101" i="9"/>
  <c r="AJ106" i="9"/>
  <c r="AJ114" i="9"/>
  <c r="AJ129" i="9"/>
  <c r="AJ100" i="9"/>
  <c r="AJ105" i="9"/>
  <c r="AJ113" i="9"/>
  <c r="AJ128" i="9"/>
  <c r="AJ152" i="9"/>
  <c r="AJ99" i="9"/>
  <c r="AJ104" i="9"/>
  <c r="AJ112" i="9"/>
  <c r="AJ127" i="9"/>
  <c r="AJ63" i="9"/>
  <c r="AJ102" i="9"/>
  <c r="AJ119" i="9"/>
  <c r="AJ111" i="9"/>
  <c r="AJ126" i="9"/>
  <c r="AC26" i="9"/>
  <c r="Y20" i="9" a="1"/>
  <c r="Y20" i="9" s="1"/>
  <c r="K17" i="6" s="1"/>
  <c r="AJ5" i="9"/>
  <c r="Y15" i="9" a="1"/>
  <c r="Y15" i="9" s="1"/>
  <c r="K15" i="6" s="1"/>
  <c r="AJ6" i="9"/>
  <c r="AC43" i="9"/>
  <c r="Y5" i="9" a="1"/>
  <c r="Y5" i="9" s="1"/>
  <c r="K13" i="6" s="1"/>
  <c r="AF128" i="9" l="1" a="1"/>
  <c r="AF128" i="9" s="1"/>
  <c r="AF68" i="9" a="1"/>
  <c r="AF68" i="9" s="1"/>
  <c r="C32" i="6" s="1"/>
  <c r="AF41" i="9" a="1"/>
  <c r="AF41" i="9" s="1"/>
  <c r="C27" i="6" s="1"/>
  <c r="C39" i="11"/>
  <c r="AC35" i="9"/>
  <c r="AC34" i="9"/>
  <c r="C38" i="11"/>
  <c r="AJ50" i="9"/>
  <c r="AC36" i="9"/>
  <c r="C40" i="11"/>
  <c r="AJ52" i="9"/>
  <c r="AJ36" i="9"/>
  <c r="C14" i="11"/>
  <c r="AC6" i="9"/>
  <c r="D13" i="6"/>
  <c r="D14" i="6"/>
  <c r="AM4" i="9" a="1"/>
  <c r="AM4" i="9" s="1"/>
  <c r="K41" i="6" s="1"/>
  <c r="B36" i="9"/>
  <c r="J36" i="9" s="1" a="1"/>
  <c r="J36" i="9" s="1"/>
  <c r="B29" i="9"/>
  <c r="J29" i="9" s="1" a="1"/>
  <c r="J29" i="9" s="1"/>
  <c r="B7" i="9"/>
  <c r="B8" i="9"/>
  <c r="B9" i="9"/>
  <c r="B10" i="9"/>
  <c r="B11" i="9"/>
  <c r="B12" i="9"/>
  <c r="B13" i="9"/>
  <c r="B14" i="9"/>
  <c r="J14" i="9" s="1" a="1"/>
  <c r="J14" i="9" s="1"/>
  <c r="B15" i="9"/>
  <c r="J15" i="9" s="1" a="1"/>
  <c r="J15" i="9" s="1"/>
  <c r="B16" i="9"/>
  <c r="B17" i="9"/>
  <c r="B18" i="9"/>
  <c r="J18" i="9" s="1" a="1"/>
  <c r="J18" i="9" s="1"/>
  <c r="B19" i="9"/>
  <c r="B34" i="9"/>
  <c r="J34" i="9" s="1" a="1"/>
  <c r="J34" i="9" s="1"/>
  <c r="B35" i="9"/>
  <c r="J35" i="9" s="1" a="1"/>
  <c r="J35" i="9" s="1"/>
  <c r="B28" i="9"/>
  <c r="J28" i="9" s="1" a="1"/>
  <c r="J28" i="9" s="1"/>
  <c r="B27" i="9"/>
  <c r="J27" i="9" s="1" a="1"/>
  <c r="J27" i="9" s="1"/>
  <c r="B25" i="9"/>
  <c r="B22" i="9"/>
  <c r="B23" i="9"/>
  <c r="B24" i="9"/>
  <c r="B21" i="9"/>
  <c r="J21" i="9" s="1" a="1"/>
  <c r="J21" i="9" s="1"/>
  <c r="J25" i="9" l="1" a="1"/>
  <c r="J25" i="9" s="1"/>
  <c r="AC25" i="9" s="1"/>
  <c r="J24" i="9" a="1"/>
  <c r="J24" i="9" s="1"/>
  <c r="C32" i="11" s="1"/>
  <c r="J23" i="9" a="1"/>
  <c r="J23" i="9" s="1"/>
  <c r="C31" i="11" s="1"/>
  <c r="J22" i="9" a="1"/>
  <c r="J22" i="9" s="1"/>
  <c r="C30" i="11" s="1"/>
  <c r="J19" i="9" a="1"/>
  <c r="J19" i="9" s="1"/>
  <c r="C27" i="11" s="1"/>
  <c r="J17" i="9" a="1"/>
  <c r="J17" i="9" s="1"/>
  <c r="C25" i="11" s="1"/>
  <c r="J16" i="9" a="1"/>
  <c r="J16" i="9" s="1"/>
  <c r="C24" i="11" s="1"/>
  <c r="J13" i="9" a="1"/>
  <c r="J13" i="9" s="1"/>
  <c r="C21" i="11" s="1"/>
  <c r="J12" i="9" a="1"/>
  <c r="J12" i="9" s="1"/>
  <c r="C20" i="11" s="1"/>
  <c r="J11" i="9" a="1"/>
  <c r="J11" i="9" s="1"/>
  <c r="C19" i="11" s="1"/>
  <c r="J10" i="9" a="1"/>
  <c r="J10" i="9" s="1"/>
  <c r="C18" i="11" s="1"/>
  <c r="J9" i="9" a="1"/>
  <c r="J9" i="9" s="1"/>
  <c r="C17" i="11" s="1"/>
  <c r="J8" i="9" a="1"/>
  <c r="J8" i="9" s="1"/>
  <c r="C16" i="11" s="1"/>
  <c r="J7" i="9" a="1"/>
  <c r="J7" i="9" s="1"/>
  <c r="C15" i="11" s="1"/>
  <c r="AQ11" i="9"/>
  <c r="C34" i="6"/>
  <c r="AQ13" i="9"/>
  <c r="C42" i="11"/>
  <c r="AJ159" i="9"/>
  <c r="AM157" i="9" s="1" a="1"/>
  <c r="AM157" i="9" s="1"/>
  <c r="AQ7" i="9"/>
  <c r="AC31" i="9"/>
  <c r="C35" i="11"/>
  <c r="AJ48" i="9"/>
  <c r="AJ65" i="9"/>
  <c r="AC48" i="9"/>
  <c r="C44" i="11"/>
  <c r="AJ154" i="9"/>
  <c r="AC33" i="9"/>
  <c r="C37" i="11"/>
  <c r="AJ49" i="9"/>
  <c r="AJ66" i="9"/>
  <c r="AC47" i="9"/>
  <c r="C43" i="11"/>
  <c r="AJ156" i="9"/>
  <c r="AM155" i="9" s="1" a="1"/>
  <c r="AM155" i="9" s="1"/>
  <c r="K55" i="6" s="1"/>
  <c r="Q6" i="9"/>
  <c r="C50" i="11" s="1"/>
  <c r="K33" i="9" a="1"/>
  <c r="K33" i="9" s="1"/>
  <c r="AC46" i="9"/>
  <c r="AJ9" i="9"/>
  <c r="C22" i="11"/>
  <c r="AJ46" i="9"/>
  <c r="Q26" i="9"/>
  <c r="C74" i="11" s="1"/>
  <c r="Q21" i="9"/>
  <c r="C66" i="11" s="1"/>
  <c r="G26" i="9" a="1"/>
  <c r="G26" i="9" s="1"/>
  <c r="C16" i="6" s="1"/>
  <c r="G3" i="9" a="1"/>
  <c r="G3" i="9" s="1"/>
  <c r="C13" i="6" s="1"/>
  <c r="G33" i="9" a="1"/>
  <c r="G33" i="9" s="1"/>
  <c r="C17" i="6" s="1"/>
  <c r="Q25" i="9"/>
  <c r="Q24" i="9"/>
  <c r="Q9" i="9"/>
  <c r="C53" i="11" s="1"/>
  <c r="Q22" i="9"/>
  <c r="C67" i="11" s="1"/>
  <c r="Q20" i="9"/>
  <c r="Q23" i="9"/>
  <c r="C69" i="11" s="1"/>
  <c r="Q12" i="9"/>
  <c r="C56" i="11" s="1"/>
  <c r="G5" i="9" a="1"/>
  <c r="G5" i="9" s="1"/>
  <c r="Q18" i="9"/>
  <c r="G20" i="9" a="1"/>
  <c r="G20" i="9" s="1"/>
  <c r="C15" i="6" s="1"/>
  <c r="Q15" i="9"/>
  <c r="C59" i="11" s="1"/>
  <c r="Q10" i="9"/>
  <c r="C54" i="11" s="1"/>
  <c r="Q17" i="9"/>
  <c r="Q7" i="9"/>
  <c r="Q13" i="9"/>
  <c r="C57" i="11" s="1"/>
  <c r="Q11" i="9"/>
  <c r="C55" i="11" s="1"/>
  <c r="Q8" i="9"/>
  <c r="Q14" i="9"/>
  <c r="C58" i="11" s="1"/>
  <c r="AC12" i="9" l="1"/>
  <c r="AJ47" i="9"/>
  <c r="AC13" i="9"/>
  <c r="AJ45" i="9"/>
  <c r="AJ171" i="9"/>
  <c r="AM170" i="9" s="1" a="1"/>
  <c r="AM170" i="9" s="1"/>
  <c r="K73" i="6" s="1"/>
  <c r="AJ24" i="9"/>
  <c r="AM23" i="9" s="1" a="1"/>
  <c r="AM23" i="9" s="1"/>
  <c r="K48" i="6" s="1"/>
  <c r="AJ40" i="9"/>
  <c r="AC16" i="9"/>
  <c r="AJ39" i="9"/>
  <c r="AJ43" i="9"/>
  <c r="AC9" i="9"/>
  <c r="AJ168" i="9"/>
  <c r="C33" i="11"/>
  <c r="AC24" i="9"/>
  <c r="AJ174" i="9"/>
  <c r="AM173" i="9" s="1" a="1"/>
  <c r="AM173" i="9" s="1"/>
  <c r="K74" i="6" s="1"/>
  <c r="AC23" i="9"/>
  <c r="AJ177" i="9"/>
  <c r="AM176" i="9" s="1" a="1"/>
  <c r="AM176" i="9" s="1"/>
  <c r="K75" i="6" s="1"/>
  <c r="AC22" i="9"/>
  <c r="AC19" i="9"/>
  <c r="AC17" i="9"/>
  <c r="AJ42" i="9"/>
  <c r="AJ41" i="9"/>
  <c r="AC11" i="9"/>
  <c r="AC10" i="9"/>
  <c r="AJ38" i="9"/>
  <c r="AC8" i="9"/>
  <c r="AJ37" i="9"/>
  <c r="AC7" i="9"/>
  <c r="C61" i="11"/>
  <c r="S16" i="9" a="1"/>
  <c r="S16" i="9" s="1"/>
  <c r="AJ80" i="9"/>
  <c r="C65" i="11"/>
  <c r="AJ85" i="9"/>
  <c r="C72" i="11"/>
  <c r="AJ69" i="9"/>
  <c r="C52" i="11"/>
  <c r="AJ78" i="9"/>
  <c r="C62" i="11"/>
  <c r="AJ26" i="9"/>
  <c r="AM25" i="9" s="1" a="1"/>
  <c r="AM25" i="9" s="1"/>
  <c r="K49" i="6" s="1"/>
  <c r="C71" i="11"/>
  <c r="AJ68" i="9"/>
  <c r="C51" i="11"/>
  <c r="AC110" i="9"/>
  <c r="AJ29" i="9"/>
  <c r="AM8" i="9" a="1"/>
  <c r="AM8" i="9" s="1"/>
  <c r="K42" i="6" s="1"/>
  <c r="AC105" i="9"/>
  <c r="AJ81" i="9"/>
  <c r="AC106" i="9"/>
  <c r="AJ82" i="9"/>
  <c r="AJ84" i="9"/>
  <c r="AJ14" i="9"/>
  <c r="AJ83" i="9"/>
  <c r="AJ13" i="9"/>
  <c r="AC107" i="9"/>
  <c r="AC109" i="9"/>
  <c r="AJ12" i="9"/>
  <c r="AC104" i="9"/>
  <c r="AM158" i="9" a="1"/>
  <c r="AM158" i="9" s="1"/>
  <c r="K66" i="6" s="1"/>
  <c r="K65" i="6"/>
  <c r="AJ151" i="9"/>
  <c r="AC102" i="9"/>
  <c r="C36" i="11"/>
  <c r="AJ181" i="9"/>
  <c r="AM179" i="9" s="1" a="1"/>
  <c r="AM179" i="9" s="1"/>
  <c r="AJ150" i="9"/>
  <c r="AC101" i="9"/>
  <c r="AC108" i="9"/>
  <c r="S3" i="9" a="1"/>
  <c r="S3" i="9" s="1"/>
  <c r="H12" i="6" s="1"/>
  <c r="S5" i="9" a="1"/>
  <c r="S5" i="9" s="1"/>
  <c r="AC53" i="9"/>
  <c r="AC18" i="9"/>
  <c r="C26" i="11"/>
  <c r="AJ72" i="9"/>
  <c r="AJ167" i="9"/>
  <c r="C29" i="11"/>
  <c r="AJ71" i="9"/>
  <c r="AC52" i="9"/>
  <c r="AC54" i="9"/>
  <c r="AC15" i="9"/>
  <c r="C23" i="11"/>
  <c r="AJ67" i="9"/>
  <c r="AJ166" i="9"/>
  <c r="AJ44" i="9"/>
  <c r="K26" i="9" a="1"/>
  <c r="K26" i="9" s="1"/>
  <c r="AC32" i="9"/>
  <c r="AF30" i="9" s="1" a="1"/>
  <c r="AF30" i="9" s="1"/>
  <c r="K5" i="9" a="1"/>
  <c r="K5" i="9" s="1"/>
  <c r="AC14" i="9"/>
  <c r="K20" i="9" a="1"/>
  <c r="K20" i="9" s="1"/>
  <c r="AC21" i="9"/>
  <c r="K3" i="9" a="1"/>
  <c r="K3" i="9" s="1"/>
  <c r="C14" i="6"/>
  <c r="AM153" i="9" a="1"/>
  <c r="AM153" i="9" s="1"/>
  <c r="K54" i="6" s="1"/>
  <c r="AM21" i="9" a="1"/>
  <c r="AM21" i="9" s="1"/>
  <c r="K47" i="6" s="1"/>
  <c r="AJ70" i="9"/>
  <c r="AF45" i="9" a="1"/>
  <c r="AF45" i="9" s="1"/>
  <c r="AC57" i="9"/>
  <c r="AJ73" i="9"/>
  <c r="AC59" i="9"/>
  <c r="AJ75" i="9"/>
  <c r="AC60" i="9"/>
  <c r="AJ76" i="9"/>
  <c r="AC58" i="9"/>
  <c r="AJ74" i="9"/>
  <c r="AJ77" i="9"/>
  <c r="AC55" i="9"/>
  <c r="AC56" i="9"/>
  <c r="AC51" i="9"/>
  <c r="AM35" i="9" l="1" a="1"/>
  <c r="AM35" i="9" s="1"/>
  <c r="K51" i="6" s="1"/>
  <c r="AM64" i="9" a="1"/>
  <c r="AM64" i="9" s="1"/>
  <c r="K52" i="6" s="1"/>
  <c r="AF100" i="9" a="1"/>
  <c r="AF100" i="9" s="1"/>
  <c r="AM3" i="9" a="1"/>
  <c r="AM3" i="9" s="1"/>
  <c r="K40" i="6" s="1"/>
  <c r="AM149" i="9" a="1"/>
  <c r="AM149" i="9" s="1"/>
  <c r="K53" i="6" s="1"/>
  <c r="AM180" i="9" a="1"/>
  <c r="AM180" i="9" s="1"/>
  <c r="K77" i="6" s="1"/>
  <c r="K76" i="6"/>
  <c r="AM34" i="9" a="1"/>
  <c r="AM34" i="9" s="1"/>
  <c r="K50" i="6" s="1"/>
  <c r="AM11" i="9" a="1"/>
  <c r="AM11" i="9" s="1"/>
  <c r="K43" i="6" s="1"/>
  <c r="AM28" i="9" a="1"/>
  <c r="AM28" i="9" s="1"/>
  <c r="K60" i="6" s="1"/>
  <c r="AM27" i="9" a="1"/>
  <c r="AM27" i="9" s="1"/>
  <c r="K59" i="6" s="1"/>
  <c r="AF3" i="9" a="1"/>
  <c r="AF3" i="9" s="1"/>
  <c r="C23" i="6" s="1"/>
  <c r="AM165" i="9" a="1"/>
  <c r="AM165" i="9" s="1"/>
  <c r="K72" i="6" s="1"/>
  <c r="AF49" i="9" a="1"/>
  <c r="AF49" i="9" s="1"/>
  <c r="AF50" i="9" a="1"/>
  <c r="AF50" i="9" s="1"/>
  <c r="AM164" i="9" a="1"/>
  <c r="AM164" i="9" s="1"/>
  <c r="K71" i="6" s="1"/>
  <c r="AF5" i="9" a="1"/>
  <c r="AF5" i="9" s="1"/>
  <c r="C24" i="6" s="1"/>
  <c r="C28" i="6"/>
  <c r="AQ8" i="9"/>
  <c r="C26" i="6"/>
  <c r="AQ6" i="9"/>
  <c r="AF20" i="9" a="1"/>
  <c r="AF20" i="9" s="1"/>
  <c r="AM17" i="9" a="1"/>
  <c r="AM17" i="9" s="1"/>
  <c r="K45" i="6" s="1"/>
  <c r="AM16" i="9" a="1"/>
  <c r="AM16" i="9" s="1"/>
  <c r="K44" i="6" s="1"/>
  <c r="K46" i="6"/>
  <c r="AQ12" i="9" l="1"/>
  <c r="C33" i="6"/>
  <c r="AQ4" i="9"/>
  <c r="AQ3" i="9"/>
  <c r="C25" i="6"/>
  <c r="AQ5" i="9"/>
  <c r="C31" i="6"/>
  <c r="AQ10" i="9"/>
  <c r="C30" i="6"/>
  <c r="AQ9" i="9"/>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<sst xmlns="http://schemas.openxmlformats.org/spreadsheetml/2006/main" count="1243" uniqueCount="492">
  <si>
    <t>Prescription</t>
  </si>
  <si>
    <t>Surveillance</t>
  </si>
  <si>
    <t>Libellé</t>
  </si>
  <si>
    <t>Critère concerné</t>
  </si>
  <si>
    <t>Commentaire</t>
  </si>
  <si>
    <t>Personne rencontrée</t>
  </si>
  <si>
    <t>Critère du référentiel concerné</t>
  </si>
  <si>
    <t>Protocoles / procédures</t>
  </si>
  <si>
    <t>Identification de l'établissement</t>
  </si>
  <si>
    <t xml:space="preserve">Date de l'audit : </t>
  </si>
  <si>
    <t>Nom des auditeurs :</t>
  </si>
  <si>
    <t>Eléments d'appréciation</t>
  </si>
  <si>
    <t>Evènements indésirables</t>
  </si>
  <si>
    <t>Num</t>
  </si>
  <si>
    <t>Préparation / Administration</t>
  </si>
  <si>
    <t>Stockage</t>
  </si>
  <si>
    <t>Mise en œuvre de la PECM</t>
  </si>
  <si>
    <t xml:space="preserve">Lien avec le critère du référentiel </t>
  </si>
  <si>
    <t>3.6.1 - L'ESSMS définit sa stratégie de gestion du risque médicamenteux et s'assure de sa mise en œuvre</t>
  </si>
  <si>
    <t>3.13.1 - L'ESSMS organise le recueil et le traitement des évènements indésirables</t>
  </si>
  <si>
    <t>3.13.2 - L'ESSMS communique sur le traitement des évènements indésirables auprès des parties prenantes</t>
  </si>
  <si>
    <t>3.13.3 - Les professionnels déclarent et analysent en équipe les évènements indésirables et mettent en place des actions correctives</t>
  </si>
  <si>
    <t>3.8.2 - L'ESSMS met en œuvre un processus d'accueil et d'intégration des nouveaux professionnels et intervenants</t>
  </si>
  <si>
    <t>3.6.5 - Les professionnels sont régulièrement sensibilisés et/ou formés à la prévention et à la gestion du risque médicamenteux</t>
  </si>
  <si>
    <t>1.15.6 - Les professionnels repèrent de manière précoce les risques en santé pour la personne accompagnée et alertent les personnes-ressources</t>
  </si>
  <si>
    <t>Formation / Information</t>
  </si>
  <si>
    <t>3.13.4 - Les professionnels sont régulièrement sensibilisés et/ou formés à la gestion des évènements indésirables</t>
  </si>
  <si>
    <t>1.15.4 - La personne est actrice de ses choix sur son accompagnement en santé, la stratégie thérapeutique et les soins qui lui sont proposés</t>
  </si>
  <si>
    <t>3.6.3 - Les professionnels accompagnent les personnes dans la continuité de leur prise en charge médicamenteuse</t>
  </si>
  <si>
    <t>3.6.1 - L'ESSMS définit sa stratégie de gestion du risque médicamenteux et s'assure de sa mise en œuvre
3.6.2 - Les professionnels respectent la sécurisation du circuit du médicament</t>
  </si>
  <si>
    <t>3.15.2 - L'ESSMS définit et déploie sa stratégie numérique.</t>
  </si>
  <si>
    <t xml:space="preserve">3.6.1 - L'ESSMS définit sa stratégie de gestion du risque médicamenteux et s'assure de sa mise en œuvre
3.13.1 - L’ESSMS organise le recueil et le traitement des évènements indésirables. </t>
  </si>
  <si>
    <t>3.6.2 - Les professionnels respectent la sécurisation du circuit du médicament</t>
  </si>
  <si>
    <t>3.6.3 - Les professionnels accompagnent les personnes dans la continuité de leur prise en charge médicamenteuse.
3.6.2 - Les professionnels respectent la sécurisation du circuit du médicament</t>
  </si>
  <si>
    <t>Prescription / Dispensation</t>
  </si>
  <si>
    <t>Pharmacien</t>
  </si>
  <si>
    <t>Projet d'accompagnement</t>
  </si>
  <si>
    <t>L'organisation du circuit du médicament est abordée dans le cadre du conseil de la vie sociale</t>
  </si>
  <si>
    <t>Existe-t-il un référent PECM identifié et connu au sein de l'établissement</t>
  </si>
  <si>
    <t>L'établissement a communiqué en interne sur les enjeux de la sécurisation de la PECM et les risques d'erreurs médicamenteuses</t>
  </si>
  <si>
    <t>L'établissement a constitué et réuni un comité PECM</t>
  </si>
  <si>
    <t>Les évènements indésirables graves médicamenteux sont signalés sur le portail national</t>
  </si>
  <si>
    <t>Les modalités de la prise en charge médicamenteuse de votre établissement sont expliquées lors de l'accueil d'un nouveau professionnel ou médecins traitants / intervenants remplaçants</t>
  </si>
  <si>
    <t>Une liste préférentielle des médicaments est élaborée (liste des médicaments à utiliser préférentiellement, par classes pharmaco-thérapeutiques) et connue par les médecins traitants et l'équipe soignante</t>
  </si>
  <si>
    <t>Un protocole décrit la conduite à tenir en cas d'impossibilité d'accéder au logiciel informatique de soins ou de prescriptions (panne informatique, panne réseau…)</t>
  </si>
  <si>
    <t>La prescription se fait préférentiellement en dénomination commune internationale (DCI). Lorsque la prescription mentionne les noms de spécialités, la DCI doit être aussi systématiquement indiquée</t>
  </si>
  <si>
    <t>Une fiche de déclaration d'évènement indésirable médicamenteux est connue des professionnels</t>
  </si>
  <si>
    <t>Pour encourager la déclaration des erreurs médicamenteuses, la charte "d'incitation à la déclaration" est connue des professionnels</t>
  </si>
  <si>
    <t>Des réunions d'analyses collectives sur les évènements indésirables sont organisées</t>
  </si>
  <si>
    <t>La procédure générale et les protocoles sur l'ensemble du processus de prise en charge médicamenteuse sont accessibles et connus par les équipes médicales et soignantes</t>
  </si>
  <si>
    <t>La personne accompagnée est associée à la gestion de son traitement médicamenteux</t>
  </si>
  <si>
    <t>Les prescriptions orales sont limitées aux urgences vitales</t>
  </si>
  <si>
    <t>Les retraits de lot sont mis en œuvre dès publication de l'alerte</t>
  </si>
  <si>
    <t>Les délivrances nominatives arrivent dans des contenants scellés (bacs, tiroirs, casiers, sachets…) adaptés au mode de rangement de l'établissement</t>
  </si>
  <si>
    <t>Si un médicament n'est pas délivré, le pharmacien vous en donne la raison et propose une substitution au médecin traitant. 
L'intervention est tracée</t>
  </si>
  <si>
    <t>Le principe de rangement des médicaments permet d'éloigner physiquement les médicaments à risque de confusion</t>
  </si>
  <si>
    <t xml:space="preserve">Les médicaments stupéfiants sont conservés dans un dispositif de rangement (armoire ou coffre sécurisé) :
- séparé et banalisé 
- fermé à clé après chaque utilisation 
- réservé à cet usage </t>
  </si>
  <si>
    <t>Les bouteilles d'oxygène au sein de l'établissement sont détenues dans un local identifié, aéré et loin de toute source de chaleur et sont arrimées et en position verticale</t>
  </si>
  <si>
    <t>Le stock de médicaments pour besoins urgents de l'établissement a fait l'objet d'une dotation qualitative et quantitative, définie par le médecin coordonnateur et révisée au moins une fois par an. 
La gestion des stocks et des périmés est organisée et tracée</t>
  </si>
  <si>
    <t>Tous les médicaments non administrés hors dotation pour besoins urgents sont systématiquement retournés à la pharmacie (pas de sur stock)</t>
  </si>
  <si>
    <t>Les médicaments stupéfiants ou assimilés stupéfiants non utilisés sont retournés à la pharmacie pour être détruits selon l'article R5132-36 (décret du 31 mars 2010)</t>
  </si>
  <si>
    <t>Les médicaments périmés ou non identifiables selon la réglementation sont directement collectés dans un carton CYCLAMED ou jetés dans un collecteur spécifique DASRI</t>
  </si>
  <si>
    <t>Dans votre établissement, la réception des médicaments fait l'objet d'un contrôle qualitatif et quantitatif par le cadre ou l'IDE avec traçabilité</t>
  </si>
  <si>
    <t>Les médicaments sont rangés immédiatement après réception ou isolés  dans des conditions propres à assurer leur conservation dans l'attente du rangement</t>
  </si>
  <si>
    <t>Les préparations des doses à administrer sont réalisées conformément à la réglementation (personnel habilité, local et condition de travail adaptés)</t>
  </si>
  <si>
    <t>Un double contrôle des tiroirs ou piluliers préparés est effectué</t>
  </si>
  <si>
    <t>La préparation et l'administration des médicaments sont faites au regard de la prescription initiale, et non d'une retranscription de cette prescription</t>
  </si>
  <si>
    <t xml:space="preserve">Les dimensions du tiroir ou pilulier sont adaptées au volume des produits et au moment de prise </t>
  </si>
  <si>
    <t>Les tiroirs sont visuellement propres (nettoyage organisé)</t>
  </si>
  <si>
    <t>L'établissement dispose d'une base de données sur le médicament, certifiée par la Haute Autorité de Santé</t>
  </si>
  <si>
    <t>La concordance entre les doses préparées et la prescription est réalisée</t>
  </si>
  <si>
    <t>L'administration des médicaments est tracée en temps réel sur un support validé, au regard de la prescription (y compris pour les médicaments en prescription conditionnelle)</t>
  </si>
  <si>
    <t xml:space="preserve">La non-administration et son motif sont tracés dans le dossier médical (refus, problèmes de déglutition…) et le médecin coordonnateur ou médecin traitant en est informé </t>
  </si>
  <si>
    <t>La personne qui administre les médicaments est identifiée</t>
  </si>
  <si>
    <t>La personne qui réalise l'aide à la prise est identifiée</t>
  </si>
  <si>
    <t>Les personnes chargées d'aide à la prise des médicaments informent l'IDE de toute difficulté survenue lors de l'administration</t>
  </si>
  <si>
    <t>Présence d'IDE la nuit :</t>
  </si>
  <si>
    <t>Stratégie et enjeux de la sécurisation de la prise en charge médicamenteuse (PECM)</t>
  </si>
  <si>
    <t>Une fiche de signalement des évènements indésirables médicamenteux est à disposition des professionnels</t>
  </si>
  <si>
    <t>1.16.1 - La personne s’exprime sur la manière dont sont prises en charge ses douleurs tout au long de son accompagnement.</t>
  </si>
  <si>
    <r>
      <t xml:space="preserve">3.6.1 - L'ESSMS définit sa stratégie de gestion du risque médicamenteux et s'assure de sa mise en œuvre
</t>
    </r>
    <r>
      <rPr>
        <sz val="10"/>
        <rFont val="Calibri"/>
        <family val="2"/>
        <scheme val="minor"/>
      </rPr>
      <t>3.8.6 - Les professionnels sont régulièrement sensibilisés et/ou formés aux RBPP, procédures et références spécifiques à leur cadre d’intervention</t>
    </r>
    <r>
      <rPr>
        <sz val="10"/>
        <color rgb="FFFF0000"/>
        <rFont val="Calibri"/>
        <family val="2"/>
        <scheme val="minor"/>
      </rPr>
      <t xml:space="preserve"> </t>
    </r>
  </si>
  <si>
    <t xml:space="preserve">3.6.1 - L'ESSMS définit sa stratégie de gestion du risque médicamenteux et s'assure de sa mise en œuvre
3.8.6 - Les professionnels sont régulièrement sensibilisés et/ou formés aux RBPP, procédures et références spécifiques à leur cadre d’intervention </t>
  </si>
  <si>
    <r>
      <t xml:space="preserve">3.6.2 - Les professionnels respectent la sécurisation du circuit du médicament
</t>
    </r>
    <r>
      <rPr>
        <sz val="10"/>
        <rFont val="Calibri"/>
        <family val="2"/>
        <scheme val="minor"/>
      </rPr>
      <t>3.15.2 - L'ESSMS définit et déploie sa stratégie numérique</t>
    </r>
  </si>
  <si>
    <t>Les médicaments sont détenus dans des locaux (armoires ou autres dispositifs de rangement) fermés à clé ou disposant d'un mode de fermeture assurant la même sécurité avec accès uniquement aux personnes habilitées</t>
  </si>
  <si>
    <t>Cadre/IDE/AS/médecin…</t>
  </si>
  <si>
    <t>Médecin/IDE/Cadre…</t>
  </si>
  <si>
    <t>Cadre/IDE/AS</t>
  </si>
  <si>
    <t>Cadre/IDE/AS…</t>
  </si>
  <si>
    <t>Médecin</t>
  </si>
  <si>
    <t>Cadre/IDE/Pharmacien…</t>
  </si>
  <si>
    <t>Cadre/IDE/ Pharmacien/Médecin…</t>
  </si>
  <si>
    <t>Les professionnels ont été formés aux enjeux sécuritaires, environnementaux et économiques de l'élimination des médicaments non utilisés</t>
  </si>
  <si>
    <t>Cadre/IDE</t>
  </si>
  <si>
    <t>Cadre/IDE/Médecin</t>
  </si>
  <si>
    <t>Cadre/IDE/AS/Médecin</t>
  </si>
  <si>
    <t>Cadre/IDE/AS/Médecin/Pharmacien</t>
  </si>
  <si>
    <t>Un plan d'action personnalisé est mis en place à la suite d'un auto-diagnostic, de l'analyse des évènements indésirables et des situations à risque</t>
  </si>
  <si>
    <t>Une communication sur le traitement des évènements indésirables est organisée</t>
  </si>
  <si>
    <t>Cotation</t>
  </si>
  <si>
    <t>Dossier
1</t>
  </si>
  <si>
    <t>Dossier
2</t>
  </si>
  <si>
    <t>Dossier
3</t>
  </si>
  <si>
    <t>Stratégie de la prise en charge médicamenteuse (PECM)</t>
  </si>
  <si>
    <t>Stratégie et enjeux de la sécurisation de la PECM</t>
  </si>
  <si>
    <t>% de conformité</t>
  </si>
  <si>
    <t>Oui</t>
  </si>
  <si>
    <t>Non</t>
  </si>
  <si>
    <t xml:space="preserve">Interviewer les équipes médicales et soignantes : consultation et accessibilité </t>
  </si>
  <si>
    <t>AUDIT TERRAIN</t>
  </si>
  <si>
    <t>NC</t>
  </si>
  <si>
    <t>crit 13</t>
  </si>
  <si>
    <t>crit 14</t>
  </si>
  <si>
    <t>crit 15</t>
  </si>
  <si>
    <t>crit 16</t>
  </si>
  <si>
    <t>crit 17</t>
  </si>
  <si>
    <t xml:space="preserve">Audit terrain : </t>
  </si>
  <si>
    <t>crit 1</t>
  </si>
  <si>
    <t>crit 2</t>
  </si>
  <si>
    <t>crit 3</t>
  </si>
  <si>
    <t>crit 4</t>
  </si>
  <si>
    <t>crit 18</t>
  </si>
  <si>
    <t>crit 19</t>
  </si>
  <si>
    <t>crit 5</t>
  </si>
  <si>
    <t>crit 6</t>
  </si>
  <si>
    <t xml:space="preserve">Stratégie de la PECM </t>
  </si>
  <si>
    <t>Protocoles/procédures</t>
  </si>
  <si>
    <t>crit 7</t>
  </si>
  <si>
    <t>crit 8</t>
  </si>
  <si>
    <t>crit 9</t>
  </si>
  <si>
    <t>crit 10</t>
  </si>
  <si>
    <t>crit 11</t>
  </si>
  <si>
    <t>crit 12</t>
  </si>
  <si>
    <t>crit 20</t>
  </si>
  <si>
    <t>crit 21</t>
  </si>
  <si>
    <t>crit 22</t>
  </si>
  <si>
    <t>cotation</t>
  </si>
  <si>
    <t>Stratégie et enjeux de la sécu de la PECM</t>
  </si>
  <si>
    <t>score global :</t>
  </si>
  <si>
    <t>score général :</t>
  </si>
  <si>
    <t>3.6.4 – Les professionnels alertent en cas de risque lié à la prise en charge médicamenteuse, dont la iatrogénie.</t>
  </si>
  <si>
    <t>L'établissement organise des formations et sensibilisations portant sur la sécurisation du circuit du médicament, y compris iatrogénie, identitovigilance et prise en charge de la douleur</t>
  </si>
  <si>
    <t>crit 23</t>
  </si>
  <si>
    <t>crit 24</t>
  </si>
  <si>
    <t>crit 25</t>
  </si>
  <si>
    <t>Les professionnels dans votre établissement ont coconstruit la stratégie de prise en charge de la douleur des personnes accompagnées avec une réévaluation régulière</t>
  </si>
  <si>
    <t>Onglet Audit terrain</t>
  </si>
  <si>
    <t xml:space="preserve">Mise en œuvre de la PECM </t>
  </si>
  <si>
    <t>Prescription / dispensation</t>
  </si>
  <si>
    <t>Préparation / administration</t>
  </si>
  <si>
    <t>crit 26</t>
  </si>
  <si>
    <t>crit 27</t>
  </si>
  <si>
    <t>crit 28</t>
  </si>
  <si>
    <t>crit 29</t>
  </si>
  <si>
    <t>crit 30</t>
  </si>
  <si>
    <t>crit 31</t>
  </si>
  <si>
    <t>crit 32</t>
  </si>
  <si>
    <t>crit 33</t>
  </si>
  <si>
    <t>crit 34</t>
  </si>
  <si>
    <t>crit 35</t>
  </si>
  <si>
    <t>crit 36</t>
  </si>
  <si>
    <t>crit 37</t>
  </si>
  <si>
    <t>crit 38</t>
  </si>
  <si>
    <t>crit 39</t>
  </si>
  <si>
    <t>crit 40</t>
  </si>
  <si>
    <t>crit 41</t>
  </si>
  <si>
    <t>crit 42</t>
  </si>
  <si>
    <t>crit 43</t>
  </si>
  <si>
    <t>crit 44</t>
  </si>
  <si>
    <t>crit 45</t>
  </si>
  <si>
    <t>crit 46</t>
  </si>
  <si>
    <t>crit 47</t>
  </si>
  <si>
    <t>crit 48</t>
  </si>
  <si>
    <t>crit 49</t>
  </si>
  <si>
    <t>crit 50</t>
  </si>
  <si>
    <t>crit 51</t>
  </si>
  <si>
    <t>crit 52</t>
  </si>
  <si>
    <t>crit 53</t>
  </si>
  <si>
    <t>crit 54</t>
  </si>
  <si>
    <t>crit 55</t>
  </si>
  <si>
    <t>crit 56</t>
  </si>
  <si>
    <t>crit 57</t>
  </si>
  <si>
    <t>crit 58</t>
  </si>
  <si>
    <t>crit 59</t>
  </si>
  <si>
    <t>crit 60</t>
  </si>
  <si>
    <t>crit 61</t>
  </si>
  <si>
    <t>crit 62</t>
  </si>
  <si>
    <t>crit 63</t>
  </si>
  <si>
    <t>crit 64</t>
  </si>
  <si>
    <t>crit 65</t>
  </si>
  <si>
    <t xml:space="preserve">Compilation 3 onglets </t>
  </si>
  <si>
    <t xml:space="preserve"> </t>
  </si>
  <si>
    <t>Crit 1.15.4</t>
  </si>
  <si>
    <t>Crit 3.6.1</t>
  </si>
  <si>
    <t>Crit 3.6.2</t>
  </si>
  <si>
    <t>Crit 3.6.3</t>
  </si>
  <si>
    <t>Crit 3.6.4</t>
  </si>
  <si>
    <t>Crit 3.6.5</t>
  </si>
  <si>
    <t>Crit 3.13.1</t>
  </si>
  <si>
    <t>Crit 3.13.2</t>
  </si>
  <si>
    <t>Crit 3.13.3</t>
  </si>
  <si>
    <t>Crit 3.13.4</t>
  </si>
  <si>
    <t>Crit 1.16.1</t>
  </si>
  <si>
    <t>Crit 1.16.2</t>
  </si>
  <si>
    <t>Crit 1.16.3</t>
  </si>
  <si>
    <t>Crit 1.16.4</t>
  </si>
  <si>
    <t>Crit 1.16.5</t>
  </si>
  <si>
    <t>Stratégie de gestion du risque médicamenteux</t>
  </si>
  <si>
    <t>Recueil et traitement des EI</t>
  </si>
  <si>
    <t>PEC de la douleur</t>
  </si>
  <si>
    <t>Association de la personne accompagnée à la gestion de son traitement médicamenteux</t>
  </si>
  <si>
    <t>cot max</t>
  </si>
  <si>
    <t>Stratégie de la PECM</t>
  </si>
  <si>
    <t xml:space="preserve"> Moyenne globale</t>
  </si>
  <si>
    <t>RESULTAT PAR ONGLET</t>
  </si>
  <si>
    <t>RESULTAT GLOBAL</t>
  </si>
  <si>
    <t>LIEN AVEC LES CRITERES DU NOUVEAU REFERENTIEL</t>
  </si>
  <si>
    <t>Thématique : Accompagnement à la santé</t>
  </si>
  <si>
    <t>Thématique : Démarche qualité et gestion des risques</t>
  </si>
  <si>
    <t>CRIT 1.15.4 – La personne accompagnée est associée à la gestion de son traitement médicamenteux pour favoriser sa compréhension et son adhésion et s’assurer de sa continuité</t>
  </si>
  <si>
    <t>Objectif 1.15 - La personne est actrice de ses choix sur son accompagnement en santé, la stratégie thérapeutique et les soins qui lui sont proposés</t>
  </si>
  <si>
    <t>Objectif 1.16 - La personne accompagnée bénéficie d'une prise en charge de ses douleurs</t>
  </si>
  <si>
    <t>CRIT 1.16.1 – La personne s’exprime sur la manière dont sont prises en charge ses douleurs tout au long de son accompagnement</t>
  </si>
  <si>
    <t>CRIT 1.16.2 – Les professionnels repèrent et/ou évaluent régulièrement et tracent les douleurs de la personne accompagnée selon des modalités adaptées</t>
  </si>
  <si>
    <t>CRIT 1.16.3 – Les professionnels recueillent, auprès de l’entourage, des informations sur les manifestations habituelles des douleurs chez la personne accompagnée</t>
  </si>
  <si>
    <t>CRIT 1.16.4 – Les professionnels coconstruisent avec la personne accompagnée, la stratégie de prise en charge de la douleur</t>
  </si>
  <si>
    <t>CRIT 1.16.5 – Les professionnels alertent et/ou mobilisent tous les moyens nécessaires pour soulager la douleur de la personne accompagnée</t>
  </si>
  <si>
    <t>Objectif 3.6 - L'ESSMS définit et déploie sa stratégie de gestion du risque médicamenteux</t>
  </si>
  <si>
    <t>CRIT 3.6.1 – L’ESSMS définit sa stratégie de gestion du risque médicamenteux et s’assure de sa mise en œuvre</t>
  </si>
  <si>
    <t>CRIT 3.6.3 – Les professionnels accompagnent les personnes dans la continuité de leur prise en charge médicamenteuse</t>
  </si>
  <si>
    <t>CRIT 3.6.4 – Les professionnels alertent en cas de risque lié à la prise en charge médicamenteuse, dont la iatrogénie</t>
  </si>
  <si>
    <t>CRIT 3.6.5 – Les professionnels sont régulièrement sensibilisés et/ou formés à la prévention et à la gestion du risque médicamenteux</t>
  </si>
  <si>
    <t>CRIT 3.13.4 – Les professionnels sont régulièrement sensibilisés et/ou formés à la gestion des évènements indésirables</t>
  </si>
  <si>
    <t>Objectif 3.13 - L'ESSMS assure le recueil et le traitement des évènements indésirables</t>
  </si>
  <si>
    <t>(Critères impératifs indiqués en jaune)</t>
  </si>
  <si>
    <t>SYNTHESE</t>
  </si>
  <si>
    <t xml:space="preserve">Observer </t>
  </si>
  <si>
    <t>Observer</t>
  </si>
  <si>
    <t>Cadre/IDE/Pharmacien/Réf Qualité…</t>
  </si>
  <si>
    <t>Cadre/IDE/AS/Pharmacien/Réf Qualité…</t>
  </si>
  <si>
    <t>L'établissement réalise une évaluation de la PECM avec une périodicité définie</t>
  </si>
  <si>
    <t>Des actions sont mises en œuvre pour éviter tout risque de retranscription lors de la prescription à l'administration</t>
  </si>
  <si>
    <t xml:space="preserve">Une procédure sur le stockage des médicaments existe. Les péremptions sont régulièrement vérifiées. </t>
  </si>
  <si>
    <t>Les professionnels alertent les personnes-ressources en cas de risque identifié.
Les professionnels surveillent les signes de non-observance et de iatrogénie médicamenteuse chez les personnes accompagnées. Une traçabilité et/ou une communication particulière vers le prescripteur est faite systématiquement</t>
  </si>
  <si>
    <t>1.16.4 – Les professionnels coconstruisent avec la personne accompagnée, la stratégie de prise en charge de la douleur</t>
  </si>
  <si>
    <t>AUDIT FLASH</t>
  </si>
  <si>
    <t>AUDIT DOSSIERS</t>
  </si>
  <si>
    <t>Réponses (renseigner la date)</t>
  </si>
  <si>
    <t>../../….</t>
  </si>
  <si>
    <t>Date de réalisation de l'audit flash</t>
  </si>
  <si>
    <t>Onglet Audit dossiers</t>
  </si>
  <si>
    <t>Onglet Audit flash</t>
  </si>
  <si>
    <t>Audit flash :</t>
  </si>
  <si>
    <t xml:space="preserve">Audit dossiers : </t>
  </si>
  <si>
    <t>Flash 1</t>
  </si>
  <si>
    <t>Flash 2</t>
  </si>
  <si>
    <t>Flash 3</t>
  </si>
  <si>
    <t>% d'avancement de la démarche d'amélioration</t>
  </si>
  <si>
    <t>Graphique Résultat Global "Sans NC"</t>
  </si>
  <si>
    <t>L'IDE qui prépare les médicaments dispose de la liste des médicaments à ne pas écraser et la liste des gélules à ne pas ouvrir</t>
  </si>
  <si>
    <t>Les médicaments multidoses ou écrasés sont préparés extemporanément (au plus près du moment de l'administration) pour éviter la dégradation des médicaments, exclusivement par l'IDE</t>
  </si>
  <si>
    <t>Dans votre établissement, le réfrigérateur est dédié au rangement des médicaments (pas de nourriture, prélèvements biologiques) avec traçabilité du nettoyage et de suivi de température au moins quotidien</t>
  </si>
  <si>
    <t>Votre établissement dispose d'un document décrivant la procédure à mettre en œuvre si la température du réfrigérateur n'est pas comprise entre +2°C et +8°C, incluant l'obligation de prévenir systématiquement le pharmacien</t>
  </si>
  <si>
    <t>Un chariot ou trousse ou sac d'urgence vitale est conforme à la réglementation</t>
  </si>
  <si>
    <t>La convention avec la pharmacie d'officine, ou la procédure avec la PUI, correspond aux pratiques réelles</t>
  </si>
  <si>
    <t>crit 66</t>
  </si>
  <si>
    <t>crit 67</t>
  </si>
  <si>
    <t>La préparation des doses à administrer respecte la période de préparation :
- sur maximum 7 jours si les médicaments sont déconditionnés (sortis de leur blister, leur stabilité n'est plus garantie)
- jusqu'à 28 jours toléré, si le conditionnement primaire de tous les médicaments est conservé, mais période supérieure à 7 jours à éviter car complique les modifications du traitement</t>
  </si>
  <si>
    <t>Le matériel utilisé pour couper/écraser les comprimés est adapté : facilement nettoyable, de préférence sans contact direct avec le médicament (placé dans un sachet ou cupule), pas de mélange de comprimés</t>
  </si>
  <si>
    <t>N°</t>
  </si>
  <si>
    <t>ACTIONS D'AMELIORATIONS</t>
  </si>
  <si>
    <t>PILOTE</t>
  </si>
  <si>
    <t>ECHEANCE</t>
  </si>
  <si>
    <r>
      <t>STATUT DE L'ACTION</t>
    </r>
    <r>
      <rPr>
        <i/>
        <sz val="11"/>
        <color theme="0"/>
        <rFont val="Calibri"/>
        <family val="2"/>
      </rPr>
      <t xml:space="preserve"> </t>
    </r>
  </si>
  <si>
    <t>COTATION</t>
  </si>
  <si>
    <t>LIBELLE</t>
  </si>
  <si>
    <t>En cours</t>
  </si>
  <si>
    <t>Non commencée</t>
  </si>
  <si>
    <t>Décalée</t>
  </si>
  <si>
    <t>Clos</t>
  </si>
  <si>
    <t>Résultat de l'audit flash</t>
  </si>
  <si>
    <t>Observer : le rangement est conforme : pas de stockage contre les parois ou le fond du réfrigérateur (risque de givrage), ni dans le bac à légumes ou compartiment à beurre (plus chaud)</t>
  </si>
  <si>
    <t>Voir fiche de poste et interroger RPECM sur effectivité, temps consacré</t>
  </si>
  <si>
    <t>Voir éléments de communication interne, interroger direction RPECM</t>
  </si>
  <si>
    <t>Interviewer médecin coordonnateur et pharmacien référent : thèmes à préciser</t>
  </si>
  <si>
    <t xml:space="preserve">Voir plan d'actions / situations à risques identifiées et date </t>
  </si>
  <si>
    <t xml:space="preserve">Interviewer Direction, IDEC, médecin coordonnateur et pharmacien référent </t>
  </si>
  <si>
    <t>Interviewer Direction, médecin coordonnateur, pharmacien référent et IDEC</t>
  </si>
  <si>
    <t>Interviewer Direction, IDEC, médecin coordonnateur et pharmacien référent. 
 + Consultation documentaire :
- Traçabilité dans le dossier de la personne accompagnée de la stratégie de prise en charge de la douleur
- Procédure d’évaluation et de réévaluation de la douleur</t>
  </si>
  <si>
    <t>Interviewer direction, cadre, RPECM.
Voir procédure ou tout autre document institutionnel validé</t>
  </si>
  <si>
    <t>Interviewer équipes soignantes.
Voir dernières communications</t>
  </si>
  <si>
    <t>Interviewer équipes soignantes</t>
  </si>
  <si>
    <t>Interroger minimum 2 catégories socio-professionnelles différentes.
Connaissance des procédures et description des modalités pratiques</t>
  </si>
  <si>
    <t>Interroger minimum 2 catégories socio-professionnelles différentes.
Connaissance des procédures et modalité de diffusion</t>
  </si>
  <si>
    <t>Interroger minimum 2 catégories socio-professionnelles différentes.
Connaissance des procédures et éventuelle formation des équipes aux analyses</t>
  </si>
  <si>
    <t>Interroger minimum 2 catégories socio-professionnelles différentes.
Accessibilité et éventuelle association des équipes pour proposer des actions correctives</t>
  </si>
  <si>
    <t>Interroger minimum 2 catégories socio-professionnelles différentes.
Connaissance des procédures et accessibilité</t>
  </si>
  <si>
    <t>Interroger minimum 2 catégories socio-professionnelles différentes.
Existence et connaissance de la liste et voir son accessibilité</t>
  </si>
  <si>
    <t>Connaissance des procédures et accessibilité. Les liens organisationnels sont conformes avec la convention ou la procédure</t>
  </si>
  <si>
    <t>Interroger minimum 2 catégories socio-professionnelles différentes.
Modalité connue</t>
  </si>
  <si>
    <t>Interroger minimum 2 catégories socio-professionnelles différentes.
Connaissance et accessibilité de l'information</t>
  </si>
  <si>
    <t>Interroger minimum 2 catégories socio-professionnelles différentes.
Voir accessibilité</t>
  </si>
  <si>
    <t>Interroger minimum 2 catégories socio-professionnelles différentes.
Connaissance et accessibilité</t>
  </si>
  <si>
    <t>Interroger minimum 2 catégories socio-professionnelles différentes.
Connaissance et accessibilité à l'information</t>
  </si>
  <si>
    <t>Interroger minimum 2 catégories socio-professionnelles différentes.
Connaissance des procédures et description des pratiques professionnelles</t>
  </si>
  <si>
    <t>Interroger minimum 2 catégories socio-professionnelles différentes.
Connaissance des procédures et description des pratiques professionnelles.
Observer si possible</t>
  </si>
  <si>
    <t>Interroger minimum 2 catégories socio-professionnelles différentes.
Connaissance des procédures et description des pratiques professionnelles.
Observer</t>
  </si>
  <si>
    <t>Organisation de la PECM : étape, acteur et points de vigilance</t>
  </si>
  <si>
    <t>Les prescriptions nominatives de médicaments stupéfiants sont réalisées sur des ordonnances sécurisées (Pour chaque médicament soumis à la réglementation des stupéfiants, le LAP imprime la posologie en unité de prise après l'avoir traduite en toutes lettres) Référentiel fonctionnel de certification des logiciels hospitaliers d'aide à la prescription, validé par le Collège le 6 mai 2021 / Référentiel fonctionnel de certification des logiciels d'aide à la prescription en médecine ambulatoire, validé par le Collège le 25 mars 2021</t>
  </si>
  <si>
    <t xml:space="preserve">Interroger minimum 2 catégories socio-professionnelles différentes.
Connaissance et accessibilité
Pour PUI : observer également les délivrances globalisées qui doivent être sécurisées </t>
  </si>
  <si>
    <t>Sur les médicaments multidoses, les dates d'ouverture et de limite d'utilisation sont inscrites sur le flacon et non le conditionnement extérieur</t>
  </si>
  <si>
    <t>L'aide à la prise est réalisée au regard de la prescription ou du plan de soins consultés en amont par l'IDE lors de la préparation des doses à administrer</t>
  </si>
  <si>
    <t>Interroger minimum 2 catégories socio-professionnelles différentes.
Connaissance des procédures et description des pratiques professionnelles sur les collaborations IDE/AS AMP et AES sur l'aide à la prise.
Observer si possible</t>
  </si>
  <si>
    <t>Interroger minimum 2 catégories socio-professionnelles différentes.
Connaissance des procédures et description des pratiques professionnelles.
Pour les PUI : ces stupéfiants doivent être retournés à la PUI et le pharmacien pourra les réintégrer au stock selon le respect de l'intégrité des produits, conditions RCP.
Observer si possible</t>
  </si>
  <si>
    <t>Prise en charge de la douleur</t>
  </si>
  <si>
    <t>Prise en charge par neuroleptique</t>
  </si>
  <si>
    <t>Prise en charge des troubles de la déglutition</t>
  </si>
  <si>
    <t>La galénique est adaptée en fonction de l'acceptabilité du patient (les formes per os sont privilégiées et les formes injectables réservées aux urgences et refus de prises per os)</t>
  </si>
  <si>
    <t>Prise en charge médicamenteuse de l'épilepsie</t>
  </si>
  <si>
    <t>Coordination entre les partenaires/ Continuité de la prise en charge</t>
  </si>
  <si>
    <t>Dossier médical/Prescription/Traçabilité</t>
  </si>
  <si>
    <t>1.16.5 - Les professionnels alertent et/ou mobilisent tous les moyens nécessaires pour soulager la douleur de la personne accompagnée.</t>
  </si>
  <si>
    <t>1.15.6- Les professionnels repèrent de manière précoce les risques en santé pour la personne accompagnée et alertent les personnes-ressources</t>
  </si>
  <si>
    <t>3.6.2 - Les professionnels respectent la sécurisation du circuit du médicament
1.15.7 - Les professionnels tiennent compte du rapport bénéfice/risque pour proposer des modalités d'accompagnement adaptées à la santé de la personne</t>
  </si>
  <si>
    <t>1.16.2 - Les professionnels repèrent et/ou évaluent régulièrement et tracent les douleurs de la personne accompagnée selon des modalités adaptées
1.16.3 - Les professionnels recueillent, auprès de l’entourage, des informations sur les manifestations habituelles des douleurs chez la personne accompagnée.</t>
  </si>
  <si>
    <t>Prévention et prise en charge médicamenteuse de l'ostéoporose</t>
  </si>
  <si>
    <t>La traçabilité des prises/administrations des prescriptions conditionnelles d'antalgiques est conforme : si les antalgiques prescrits de manière conditionnelle sont donnés, la traçabilité de la prise est effectuée dans le dossier du patient</t>
  </si>
  <si>
    <t>Prise en charge par benzodiazépine</t>
  </si>
  <si>
    <t>Prise en charge par antibiotique</t>
  </si>
  <si>
    <t>Une date de fin de traitement est renseignée sur la prescription</t>
  </si>
  <si>
    <t>Dossier
4</t>
  </si>
  <si>
    <t>Dossier
5</t>
  </si>
  <si>
    <t>Les troubles du transit sont recherchés et pris en charge en cas d'utilisation d'antalgique de pallier 2 ou pallier 3</t>
  </si>
  <si>
    <t xml:space="preserve">Pour les Neuroleptiques à Action prolongée (NLAP), un suivi des injections (retraçant l'historique des administrations) est disponible </t>
  </si>
  <si>
    <t>Des techniques non médicamenteuses de gestion de la douleur sont recherchées à l'initiation du traitement et lors des réévaluations régulières (position fauteuil, kinésithérapie, TENS, etc.)</t>
  </si>
  <si>
    <t>Une évaluation de la douleur est systématiquement réalisée à l'entrée et réévaluée à l'aide d'une échelle validée et adaptée (échelle d'hétéro-évaluation: ECPA, algoplus, GED-DI, San Salvadour, DN4... et/ou échelle d'auto-évaluation : EVA... )</t>
  </si>
  <si>
    <r>
      <t xml:space="preserve">Les intervalles de temps entre les doses d'antalgiques sont respectés ainsi que les doses maximales </t>
    </r>
    <r>
      <rPr>
        <i/>
        <sz val="10"/>
        <color theme="1"/>
        <rFont val="Calibri"/>
        <family val="2"/>
        <scheme val="minor"/>
      </rPr>
      <t xml:space="preserve">(exemple : paracétamol 500 mg à 1 g toutes les 4 à 6h) </t>
    </r>
  </si>
  <si>
    <t>Prise en charge par antidépresseur</t>
  </si>
  <si>
    <t>Prise en charge par inhibiteur de la pompe à protons</t>
  </si>
  <si>
    <t>Une politique de gestion du risque médicamenteux est présentée dans le projet d'établissement, le projet de soin</t>
  </si>
  <si>
    <t>Pour les établissements sans pharmacie à usage interne (PUI), une convention relative aux prestations pharmaceutiques existe entre votre établissement et la pharmacie d'officine.
Pour les établissements avec PUI, une procédure définit les liens organisationnels avec la PUI</t>
  </si>
  <si>
    <t>L'établissement a schématisé les étapes du circuit du médicament. Ce schéma est à jour et est facilement consultable par tous</t>
  </si>
  <si>
    <t>Auto-évaluation type Qual'Va/OMéDIT
Le circuit du médicament est évalué/réévalué régulièrement et/ou lors de modification notable des pratiques (informatisation, mise en place d’un système de PDA externalisé, évolutions réglementaires …) ou lors d’évènements indésirables liés à l’organisation du circuit. L'évaluation permet d’identifier les écarts et de proposer des actions d’amélioration et leur suivi.</t>
  </si>
  <si>
    <t>Interviewer équipes soignantes.
Charte d'incitation à la déclaration. 
Voir accessibilité/diffusion
Les professionnels doivent savoir repérer une situation inhabituelle pouvant être en lien avec la PECM et la signaler. 
Les modalités de signalement doivent être formalisées et adaptées au niveau de gravité de la situation.</t>
  </si>
  <si>
    <t>Les modalités de transport entre la pharmacie et l'ESSMS sont organisées et sécurisées</t>
  </si>
  <si>
    <t>Il existe une liste des médicaments préférentiels (Livret thérapeutique) définie en concertation avec le médecin coordonnateur, les médecins traitants et le pharmacien gérant de la PUI ou le pharmacien de l'officine ayant passé convention avec l'ESSMS</t>
  </si>
  <si>
    <t>A l'ESSMS comme à la pharmacie (officine ou PUI), une organisation a été mise en œuvre pour limiter le plus possible l'interruption de tâche de la personne en charge de la préparation des doses à administrer</t>
  </si>
  <si>
    <t>Nom de l'ESSMS :</t>
  </si>
  <si>
    <t>ESSMS avec ou sans PUI :</t>
  </si>
  <si>
    <t>Audit flash</t>
  </si>
  <si>
    <t>Audit sur dossiers</t>
  </si>
  <si>
    <t>Audit terrain</t>
  </si>
  <si>
    <t xml:space="preserve">Interviewer les équipes médicales et soignantes : documents sont  accessibles et connus
Organisation de la PECM définie pour chaque étape : acteurs / prescription, …, aide à la prise - y compris nuit, week-end, jours fériés, urgences, gestion des traitements en gouttes…
Chaque professionnel dispose d’un accès personnel au dossier informatisé tenant compte de son habilitation.
</t>
  </si>
  <si>
    <t>Administration des médicaments par sonde GPE (gastrostomie percutanée par voie endoscopique)</t>
  </si>
  <si>
    <t>L'administration des médicaments par sonde GPE n'est réalisée que par un IDE</t>
  </si>
  <si>
    <t>Une réévaluation régulière de la molécule, posologie, durée, voie d'administration en fonction des résultats cliniques et biologiques, est mise en place (réévaluation entre la 24ème heure et la 72ème heure justifiée et tracée dans le dossier patient ; justification médicale d'une antibiothérapie de plus de 7 jours retrouvée dans le dossier patient)</t>
  </si>
  <si>
    <t>Une réévaluation du rapport bénéfice/risque est régulièrement effectuée et tracée dans le dossier patient (au moins une fois/an)</t>
  </si>
  <si>
    <t>Comité expertise des soins. Dernier compte-rendu (date, composition, thème abordé)</t>
  </si>
  <si>
    <t xml:space="preserve">Troubles de déglutition, troubles du comportement, troubles mnésiques et mentaux, risque de iatrogénie.
Interviewer Direction, IDEC, médecin coordonnateur et pharmacien référent </t>
  </si>
  <si>
    <t>Interview Direction, Chefs de services, RSM (Responsable Système Management), GDR (Gestionnaire des risques).
Analyser la forme, le contenu : elle doit prendre en compte les particularités de l’ESSMS : spécificité de la population accueillie qui peut présenter différents risques (âge, troubles cognitifs et/ou moteurs, troubles de la déglutition, perte d’autonomie, la disponibilité des ressources humaines (la nuit et le week-end, les jours fériés, le temps de présence médical), modalités d'accueil et implication des proches (hébergement, accueil séquentiel, etc).
Elle doit se décliner dans une procédure opérationnelle diffusée auprès des professionnels impliqués dans la PECM.</t>
  </si>
  <si>
    <t>Interviewer équipes soignantes.
Voir fiche et accessibilité / connaissance des équipes</t>
  </si>
  <si>
    <t>Moy des 5 dossiers</t>
  </si>
  <si>
    <t>crit 68</t>
  </si>
  <si>
    <t>Crit 1.15.6</t>
  </si>
  <si>
    <t>CRIT 1.15.6 – Les professionnels repèrent de manière précoce les risques en santé pour la personne accompagnée et alertent les personnes ressources</t>
  </si>
  <si>
    <t>CRIT 3.15.2 – L'ESSMS définit et déploie sa stratégie numérique</t>
  </si>
  <si>
    <t>Objectif 3.15 - L'ESSMS s'inscrit dans une dynamique d'innovation et d'évolution sociétale</t>
  </si>
  <si>
    <t>Dynamique d'évolution</t>
  </si>
  <si>
    <t>Crit 3.15.2</t>
  </si>
  <si>
    <t>Crit 3.8.2</t>
  </si>
  <si>
    <t>Thématique : Politique ressources humaines</t>
  </si>
  <si>
    <t>Objectif 3.8 - L'ESSMS définit et déploie une politique ressources humaines au service de sa stratégie et de la qualité de l'accompagnement</t>
  </si>
  <si>
    <t>CRIT 3.8.2 – L'ESSMS met en œuvre un processus d'accueil et d'intégration des nouveaux professionnels et intervenants</t>
  </si>
  <si>
    <t>Politique RH</t>
  </si>
  <si>
    <t>CRIT 1.15.7 – Les professionnels tiennent compte du rapport bénéfice/risque pour proposer des modalités d'accompagnement adaptées à la santé de la personne</t>
  </si>
  <si>
    <t>Crit 1.15.7</t>
  </si>
  <si>
    <t>Audit dossier :</t>
  </si>
  <si>
    <t xml:space="preserve">2.4.4 - Les professionnels adaptent le projet d'accompagnement aux risques de dénutrition, malnutrition et/ou des troubles de la déglutition auxquels la personne est confrontée. </t>
  </si>
  <si>
    <t>2.4.5 - Les professionnels adaptent le projet d'accompagnement aux risques liés à la sexualité auxquels la personne est confrontée</t>
  </si>
  <si>
    <t>Crit 2.4.4</t>
  </si>
  <si>
    <t>Co-construction projet acc</t>
  </si>
  <si>
    <t>Crit 2.4.5</t>
  </si>
  <si>
    <t>Thématique : Coconstruction et personnalisation du projet d'accompagnement</t>
  </si>
  <si>
    <t>Objectif 2.4 - Les professionnels adaptent avec la personne son projet d'accompagnement au regard des risques auxquels elle est confrontée</t>
  </si>
  <si>
    <t>Crit 3.8.6</t>
  </si>
  <si>
    <t>CRIT 3.8.6 – Les professionnels sont régulièrement sensibilisés et/ou formés au RBPP, procédures et références spécifiques à leur cadre d'intervention</t>
  </si>
  <si>
    <t xml:space="preserve">L'acte d'écrasement des médicaments/ouverture des gélules est systématiquement prescrit. </t>
  </si>
  <si>
    <t xml:space="preserve">  </t>
  </si>
  <si>
    <t xml:space="preserve">Les prescriptions conditionnelles (si besoin) (exemples : antalgiques, antipsychotiques, etc.) détaillent clairement les modalités de prise, comportent une durée maximale de traitement, stipulent le nombre maximal d'administration par période de 24h avec l'intervalle temporel entre deux prises consécutives </t>
  </si>
  <si>
    <r>
      <t xml:space="preserve">Toutes les prescriptions sont retrouvées sur un support unique </t>
    </r>
    <r>
      <rPr>
        <sz val="10"/>
        <color theme="1"/>
        <rFont val="Calibri"/>
        <family val="2"/>
        <scheme val="minor"/>
      </rPr>
      <t>prescription/</t>
    </r>
    <r>
      <rPr>
        <sz val="10"/>
        <rFont val="Calibri"/>
        <family val="2"/>
        <scheme val="minor"/>
      </rPr>
      <t>administration (informatisé ou non) pour l'ensemble du traitement, sans retranscription</t>
    </r>
  </si>
  <si>
    <t>En cas d'hospitalisation, il existe une fiche de liaison  et/ou un dossier de liaison d'urgence (DLU) permettant notamment d'assurer la continuité de la prise en charge médicamenteuse</t>
  </si>
  <si>
    <t>Une réévaluation du rapport bénéfice/risque est régulièrement effectuée et tracée dans le dossier patient (a minima une fois/an)</t>
  </si>
  <si>
    <r>
      <t xml:space="preserve">Les médicaments sont prescrits en tenant compte de la stabilité et de la toxicité des principes actifs et de la galénique de la spécialité (cf liste des comprimés écrasables et gélules ouvrables de l'OMéDIT Normandie  </t>
    </r>
    <r>
      <rPr>
        <b/>
        <u/>
        <sz val="10"/>
        <color theme="1"/>
        <rFont val="Calibri"/>
        <family val="2"/>
        <scheme val="minor"/>
      </rPr>
      <t>(https://www.omedit-normandie.fr/boite-a-outils/essms-ehpad/ehpad,2179,2395.html)</t>
    </r>
  </si>
  <si>
    <t xml:space="preserve">L’Omédit Normandie et le réseau Qual’Va ont créé ces grilles d'auto-évaluation afin de vous permettre de mieux répondre aux exigences de la HAS. 
L’auto-évaluation n’est pas obligatoire dans l'évaluation HAS. Toutefois, l’ESSMS est encouragé à réaliser une auto-évaluation pour alimenter la dynamique d’amélioration continue de la qualité. Elle permet également à la structure de se familiariser avec la nouvelle démarche d’évaluation, de permettre aux professionnels de s’approprier les exigences du référentiel et de mettre à jour le plan d’action qualité.
Ces grilles ont pour but de vous aider à évaluer le management de la qualité et la gestion des risques autour de la prise en charge médicamenteuse. </t>
  </si>
  <si>
    <t>CRIT 2.4.5 – Les professionnels adaptent le projet d'accompagnement aux risques liés à la sexualité auxquels la personne est confrontée</t>
  </si>
  <si>
    <t>CRIT 2.4.4 – Les professionnels adaptent le projet d'accompagnement aux risques de dénutrition, malnutrition et/ou des troubles de la déglutition auxquels la personne est confrontée</t>
  </si>
  <si>
    <t>La réévaluation pluriprofessionnelle des traitements est organisée et fait l'objet d'un protocole écrit</t>
  </si>
  <si>
    <t>Tous les éléments de traçabilité présents dans le dossier de la personne accompagnée permettant de confirmer un système d’alerte, en cas de risque lié à la prise en charge médicamenteuse.
Toute procédure décrivant la conduite à tenir en cas d’alerte ou d’évènement indésirable.
Tous les éléments de traçabilité permettant d’alerter en cas de non-observance, de iatrogénie des médicaments : fiches de signalement, numéros d’urgence.</t>
  </si>
  <si>
    <t>L'équipe soignante est sensibilisée et incitée au signalement des évènements indésirables liés aux médicaments ou dispositifs médicaux. Une procédure existe, est connue et facilement consultable.  Une charte d'incitation à la déclaration ou document équivalent existe</t>
  </si>
  <si>
    <t>Interviewer les équipes médicales et soignantes et consultation documentaire : feuille d'émargement des formations pour les nouveaux arrivants, livret d'accueil, intranet, outils…
Entretien avec l’ESSMS
Un tutorat formalisé est mis en place pour les nouveaux salariés, le personnel intérimaire, les étudiants. A minima, un système documentaire permet de décrire le circuit du médicament au sein de l’ESMS (ex : livret d’accueil salarié, planning des tâches détaillé…).
• L’ESSMS dispose d’un processus d’accueil et d’intégration des nouveaux professionnels et intervenants.
• L’ESSMS s’assure de sa mise en oeuvre.
Consultation documentaire
• Tous les documents décrivant la procédure d’accueil des nouveaux arrivants (organisation, rôles et responsabilités)</t>
  </si>
  <si>
    <t>IME</t>
  </si>
  <si>
    <t>IEM</t>
  </si>
  <si>
    <t>ITEP</t>
  </si>
  <si>
    <t>IMPRO</t>
  </si>
  <si>
    <t>IMP</t>
  </si>
  <si>
    <t>MAS</t>
  </si>
  <si>
    <t>FAM</t>
  </si>
  <si>
    <t>EEAP</t>
  </si>
  <si>
    <t>Autre</t>
  </si>
  <si>
    <t>Date de l'audit flash</t>
  </si>
  <si>
    <t>Dernière réponse</t>
  </si>
  <si>
    <t xml:space="preserve">Groupe de travail </t>
  </si>
  <si>
    <t>Nous tenions à remercier les établissements suivants pour leur participation au groupe de travail, pour la relecture et la réalisation des tests de la grille :</t>
  </si>
  <si>
    <t>Grégoire Brunel, médecin à la Ligue havraise</t>
  </si>
  <si>
    <t>Maud Pariset, médecin coordonnateur, Association le Pré de la Bataille</t>
  </si>
  <si>
    <t>Anne Le Prieur, médecin coordonnateur, APF France Handicap - FAM Tempo</t>
  </si>
  <si>
    <t>Delphine Gicquel, responsable service soins, APF France Handicap - FAM Tempo</t>
  </si>
  <si>
    <t>Severine Hebert, coordinatrice des soins, Ligue havraise</t>
  </si>
  <si>
    <t>Anne-Sophie Decosse, médecin coordonnateur, Bercail Saint Denis</t>
  </si>
  <si>
    <t>Sophie Varin</t>
  </si>
  <si>
    <t>Donald Morcamp</t>
  </si>
  <si>
    <t>Philippe Burtin</t>
  </si>
  <si>
    <t>Caroline Risselet, pharmacien RSMQPECM, Nouvel Hôpital de Navarre</t>
  </si>
  <si>
    <t>Emilie Chavanne</t>
  </si>
  <si>
    <t>Justine Morin, FF Directrice des activités médico-sociales, EPSM Caen</t>
  </si>
  <si>
    <t>Marine David, infirmière de l'IMP, Association Etennemare</t>
  </si>
  <si>
    <r>
      <rPr>
        <b/>
        <sz val="11"/>
        <color theme="1"/>
        <rFont val="Calibri"/>
        <family val="2"/>
        <scheme val="minor"/>
      </rPr>
      <t>Glossaire</t>
    </r>
    <r>
      <rPr>
        <sz val="11"/>
        <color theme="1"/>
        <rFont val="Calibri"/>
        <family val="2"/>
        <scheme val="minor"/>
      </rPr>
      <t xml:space="preserve">
PECM : Prise en charge médicamenteuse
PUI : Pharmacie à usage interne
CVS : Conseil de la Vie Sociale
FEI : Fiche d'évènement indésirable
EI : Evènement indésirable
CRPV : Centre Régional de PharmacoVigilance
ANSM : Agence Nationale de Sécurité du Médicament et des produits de santé
DCI : Dénomination commune internationale
RSM : Responsable Système Management 
GDR : Gestionnaire des risques
</t>
    </r>
  </si>
  <si>
    <t>Type d'ESSMS :</t>
  </si>
  <si>
    <t xml:space="preserve">Le médecin coordonnateur, en lien avec le pharmacien référent, définit les objectifs spécifiques à votre établissement pour améliorer certaines pratiques de prescription (médicament potentiellement inapproprié comme IPP, psychotropes..., adaptation de posologie /forme galénique…) </t>
  </si>
  <si>
    <t>La traçabilité des prises/administrations est conforme : le nombre de prises théoriques de la prescription, sur l'ensemble des jours de la semaine, est égal au nombre de prises réelles ou de non prises traçées dans le dossier</t>
  </si>
  <si>
    <t>Les professionnels ont connaissance des actions correctives décidées durant les réunions pluridisciplinaires d'analyse collectives des évènements indésirables</t>
  </si>
  <si>
    <t>Il existe une procédure/protocole formalisant l'organisation et la continuité de la PECM en cas de sorties temporaires (à la journée, week-end famille, transfert, vacances adaptées etc.). Exemples : protocole concernant la sécurisation et la distribution des traitements médicamenteux lors des sorties temporaires (qui prépare les piluliers ? qui aide à la prise ? modalités de traçabilité des prises ? etc.)</t>
  </si>
  <si>
    <t>Les médicaments stupéfiants (opioïdes)  ne sont administrés que par un IDE ou un médecin.
En l'absence d'IDE (nuit, week-end etc.), les interdoses de stupéfiants per os peuvent éventuellement être données par un Aide-Soignant, un Auxiliaire de Puériculture, un Aide Médico-Psychologique ou un Accompagnant Educatif et Social uniquement dans les conditions cumulatives suivantes :
-recours exceptionnel, après évaluation par l'équipe douleur sans autre alternative ni médicamenteuse ni d'organisation
- seulement pour la voie orale, formes unidoses ne nécessitant aucune adaptation posologique
- uniquement par un AS, auxiliaire de puériculture, AMP ou AES, volontaire et formé
- stockage sécurisé : coffre réservé aux stupéfiants de nuit différent du coffre de stupéfiant</t>
  </si>
  <si>
    <t>En cas d'instauration d’un traitement en dehors des heures d’ouverture de la pharmacie (nuit, week-ends, jours fériés), hors urgence vitale :
- une conduite à tenir est définie si le médicament n’est pas dans la dotation pour besoins urgents (qui va chercher le traitement, dans quelle pharmacie, qui administre ce nouveau traitement, en présence ou en l'absence d’infirmier etc…) 
- une procédure est accessible à tout le personnel concerné y compris intérimaire</t>
  </si>
  <si>
    <t xml:space="preserve">Interroger minimum 2 catégories socio-professionnelles différentes.
Connaissance des procédures et description des pratiques professionnelles.
Observer si possible.
La PCA n'est pas concernée par ce critère
cf. note de 2018 de l’ARS Bourgogne Franche-Comté,  
« Administration de morphiniques (forme sèche et formes liquides unidoses ne nécessitant aucune adaptation posologique), la nuit en EHPAD, MAS et FAM par les AS-AMP-ASG » https://www.bourgogne-franche-comte.ars.sante.fr/media/33369/download?inline </t>
  </si>
  <si>
    <t>CRIT 3.6.2 – Les professionnels respectent la sécurisation du circuit du médicament (critère impératif)</t>
  </si>
  <si>
    <t>CRIT 3.13.1 – L’ESSMS organise le recueil et le traitement des évènements indésirables (critère impératif)</t>
  </si>
  <si>
    <t>CRIT 3.13.2 – L’ESSMS communique sur le traitement des évènements indésirables auprès des parties prenantes (critère impératif)</t>
  </si>
  <si>
    <t>CRIT 3.13.3 – Les professionnels déclarent et analysent en équipe les évènements indésirables et mettent en place des actions correctives (critère impératif)</t>
  </si>
  <si>
    <t>Critères du nouveau référentiel sur la PECM</t>
  </si>
  <si>
    <r>
      <t>Ces grilles d'audit sont prioritairement destinées aux structures suivantes : Institut d'éducation motrice</t>
    </r>
    <r>
      <rPr>
        <b/>
        <sz val="11"/>
        <color theme="1"/>
        <rFont val="Calibri"/>
        <family val="2"/>
        <scheme val="minor"/>
      </rPr>
      <t xml:space="preserve"> (IEM)</t>
    </r>
    <r>
      <rPr>
        <sz val="11"/>
        <color theme="1"/>
        <rFont val="Calibri"/>
        <family val="2"/>
        <scheme val="minor"/>
      </rPr>
      <t xml:space="preserve"> ; Institut médico-éducatif </t>
    </r>
    <r>
      <rPr>
        <b/>
        <sz val="11"/>
        <color theme="1"/>
        <rFont val="Calibri"/>
        <family val="2"/>
        <scheme val="minor"/>
      </rPr>
      <t>(IME)</t>
    </r>
    <r>
      <rPr>
        <sz val="11"/>
        <color theme="1"/>
        <rFont val="Calibri"/>
        <family val="2"/>
        <scheme val="minor"/>
      </rPr>
      <t xml:space="preserve"> ; Institut médico-pédagogique</t>
    </r>
    <r>
      <rPr>
        <b/>
        <sz val="11"/>
        <color theme="1"/>
        <rFont val="Calibri"/>
        <family val="2"/>
        <scheme val="minor"/>
      </rPr>
      <t xml:space="preserve"> (IMP)</t>
    </r>
    <r>
      <rPr>
        <sz val="11"/>
        <color theme="1"/>
        <rFont val="Calibri"/>
        <family val="2"/>
        <scheme val="minor"/>
      </rPr>
      <t xml:space="preserve"> ; Institut médico-professionnel</t>
    </r>
    <r>
      <rPr>
        <b/>
        <sz val="11"/>
        <color theme="1"/>
        <rFont val="Calibri"/>
        <family val="2"/>
        <scheme val="minor"/>
      </rPr>
      <t xml:space="preserve"> (IMPRO)</t>
    </r>
    <r>
      <rPr>
        <sz val="11"/>
        <color theme="1"/>
        <rFont val="Calibri"/>
        <family val="2"/>
        <scheme val="minor"/>
      </rPr>
      <t xml:space="preserve"> ; Institut thérapeutique, éducatif et pédagogique </t>
    </r>
    <r>
      <rPr>
        <b/>
        <sz val="11"/>
        <color theme="1"/>
        <rFont val="Calibri"/>
        <family val="2"/>
        <scheme val="minor"/>
      </rPr>
      <t>(ITEP)</t>
    </r>
    <r>
      <rPr>
        <sz val="11"/>
        <color theme="1"/>
        <rFont val="Calibri"/>
        <family val="2"/>
        <scheme val="minor"/>
      </rPr>
      <t xml:space="preserve">, Etablissement pour enfant et adolescents polyhandicapés </t>
    </r>
    <r>
      <rPr>
        <b/>
        <sz val="11"/>
        <color theme="1"/>
        <rFont val="Calibri"/>
        <family val="2"/>
        <scheme val="minor"/>
      </rPr>
      <t xml:space="preserve">(EEAP) </t>
    </r>
    <r>
      <rPr>
        <sz val="11"/>
        <color theme="1"/>
        <rFont val="Calibri"/>
        <family val="2"/>
        <scheme val="minor"/>
      </rPr>
      <t xml:space="preserve">; Maison d'accueil spécialisé </t>
    </r>
    <r>
      <rPr>
        <b/>
        <sz val="11"/>
        <color theme="1"/>
        <rFont val="Calibri"/>
        <family val="2"/>
        <scheme val="minor"/>
      </rPr>
      <t>(MAS)</t>
    </r>
    <r>
      <rPr>
        <sz val="11"/>
        <color theme="1"/>
        <rFont val="Calibri"/>
        <family val="2"/>
        <scheme val="minor"/>
      </rPr>
      <t xml:space="preserve">, Foyer d'accueil médicalisé </t>
    </r>
    <r>
      <rPr>
        <b/>
        <sz val="11"/>
        <color theme="1"/>
        <rFont val="Calibri"/>
        <family val="2"/>
        <scheme val="minor"/>
      </rPr>
      <t>(FAM)</t>
    </r>
  </si>
  <si>
    <t>Nombre de personnes accompagnées :</t>
  </si>
  <si>
    <t>Unité / Accueil spécifique :</t>
  </si>
  <si>
    <t>La personne accompagnée et ses aidants sont impliqués aux réflexions portées pour améliorer la PECM.
Interroger direction, familles</t>
  </si>
  <si>
    <t xml:space="preserve">Les personnes accompagnées présentant des risques dans la prise en charge médicamenteuse sont identifiées </t>
  </si>
  <si>
    <t>Vous avez identifié dans votre établissement des médicaments "à risque" (psychotrope, anticoagulant, insuline, médicament stupéfiant ou assimilé stupéfiant (ex: Morphine, Oxycodone, Fentanyl, Midazolam…) et mis en place des dispositions spécifiques de gestion / préparation / administration</t>
  </si>
  <si>
    <t>Vous avez une stratégie pour limiter l'antibiorésistance et le recours aux antibiotiques critiques qui sont particulièrement générateurs de résistances bactériennes (ex dans les infections urinaires)</t>
  </si>
  <si>
    <t>Elle mentionne notamment les modalités : 
- de dispensation (analyse de l'ordonnance, délivrance des médicaments, mise à disposition des informations et conseils nécessaires au bon usage des médicaments, la préparation éventuelle des doses à administrer (PDA) 
- de livraison
- de détention/stockage - de gestion des médicaments périmés - la gestion des alertes sanitaires…
Liens organisationnels : heure et jour de délivrance, modalités de commandes, bons d'urgence
Pharmacien référent désigné. 
Interviewer pharmacien, voir convention ou procédure</t>
  </si>
  <si>
    <t>Une analyse collective des évènements indésirables est organisée. 
Un plan d'action avec pilote, suivi et délai est mis en place</t>
  </si>
  <si>
    <t>Il existe une procédure générale et des protocoles sur l'ensemble du processus de prise en charge médicamenteuse définissant les responsabilités de chacun, actualisés/revalidés régulièrement autant que besoin. 
Il existe une procédure sur les pratiques en terme de distribution, d'administration, d'aide à la prise et de surveillance des personnes accompagnées,  de gestion des médicaments en gouttes, de traçabilité (vérification des piluliers, aide à la prise, etc.), de stockage des médicaments
Ces documents sont  accessibles et connus par les équipes médicales et soignantes</t>
  </si>
  <si>
    <t>Interviewer les équipes médicales et soignantes : 
modalités de fonctionnement en mode dégradé (remise en fonctionnement, supports disponibles et contrôles associés)</t>
  </si>
  <si>
    <t>Interviewer les équipes soignantes
le circuit de l’ordonnance est organisé de manière à éviter la retranscription : disponibilité d'un poste dédié au médecin, possibilité de prescription à distance, connaissance des moments de consultation, “protocole de coopération”, téléconsultation.</t>
  </si>
  <si>
    <t>Interviewer la direction. 
Taux de professionnels formés et thématiques
Le plan de formation annuel intègre un item relatif à la prise en charge médicamenteuse notamment en lien avec les médicaments et situations à risque.
Des formations spécifiques peuvent être réalisées en fonction des spécificités de l’ESSMS (troubles de la déglutition et prise médicamenteuse, modalités de collaboration notamment dans le cadre de l’aide à la prise (IDE – AS/AES/AP).</t>
  </si>
  <si>
    <t>Les allergies éventuelles à des médicaments des personnes accompagnées sont systématiquement mentionnées dans le dossier</t>
  </si>
  <si>
    <t>Le poids de la personne accompagnée est mesuré et indiqué dans son dossier à son entrée. Il est réévalué et indiqué dans le dossier régulièrement, selon la procédure interne en vigueur (au moins tous les mois)</t>
  </si>
  <si>
    <t>La fonction rénale de la personne accompagnée est évaluée à son entrée  puis régulièrement selon l'âge et les comorbidités. Elle est notée dans le dossier de la personne accompagnée</t>
  </si>
  <si>
    <t>Les prescriptions sont intégralement conformes aux bonnes pratiques (datées, lisibles, signées, identification du médecin et de la personne accompagnée, dosages, posologies, conditions d'administration, durées, voie d'administration pour les injectables)</t>
  </si>
  <si>
    <t>Des réévaluations régulières  des traitements médicamenteux des personnes accompagnées sont effectuées en pluriprofessionnalité (médecin coordonnateur, médecins traitants, pharmacien référent, infirmières etc.) et sont tracées dans le dossier médical ou dossier de soins (au moins une fois/an)</t>
  </si>
  <si>
    <t>Lors d'un retour d'hospitalisation, une confrontation du traitement avant et au retour dans l'établissement est effectuée (pharmacien référent, médecin, infirmier). Toute modification est tracée dans le dossier de la personne accompagnée</t>
  </si>
  <si>
    <r>
      <t>Une surveillance des effets indésirables (clinique, paraclinique et biologique) est mise en œuvre et adaptée aux facteurs de risque/âge de la personne accompagnée/molécule (</t>
    </r>
    <r>
      <rPr>
        <i/>
        <sz val="10"/>
        <color theme="1"/>
        <rFont val="Calibri"/>
        <family val="2"/>
        <scheme val="minor"/>
      </rPr>
      <t>exemples :</t>
    </r>
    <r>
      <rPr>
        <b/>
        <i/>
        <sz val="10"/>
        <color theme="1"/>
        <rFont val="Calibri"/>
        <family val="2"/>
        <scheme val="minor"/>
      </rPr>
      <t xml:space="preserve"> </t>
    </r>
    <r>
      <rPr>
        <i/>
        <sz val="10"/>
        <color theme="1"/>
        <rFont val="Calibri"/>
        <family val="2"/>
        <scheme val="minor"/>
      </rPr>
      <t>ECG, pression artérielle, poids, IMC, périmètre abdominal, glycémie, ionogramme sanguin, bilan hépatique, bilan rénal, bilan lipidique, NFS, plaquettes, prolactinémie, transit, appétit)</t>
    </r>
  </si>
  <si>
    <r>
      <t xml:space="preserve">Une réévaluation du rapport bénéfice/risque est régulièrement effectuée et tracée dans le dossier de la personne accompagnée </t>
    </r>
    <r>
      <rPr>
        <i/>
        <sz val="10"/>
        <color theme="1"/>
        <rFont val="Calibri"/>
        <family val="2"/>
        <scheme val="minor"/>
      </rPr>
      <t xml:space="preserve">(exemples : recherche des effets secondaires : chute, troubles du comportement, dépendance physique et psychique etc.) </t>
    </r>
    <r>
      <rPr>
        <sz val="10"/>
        <color theme="1"/>
        <rFont val="Calibri"/>
        <family val="2"/>
        <scheme val="minor"/>
      </rPr>
      <t>(a minima une fois/an)</t>
    </r>
  </si>
  <si>
    <t>Une réévaluation du rapport bénéfice/risque est régulièrement effectuée et tracée dans le dossier de la personne accompagnée (a minima une fois/an)</t>
  </si>
  <si>
    <r>
      <t xml:space="preserve">Une surveillance des effets indésirables (clinique, paraclinique et biologique) est mise en œuvre et adaptée aux facteurs de risque/âge de la personne accompagnée/molécule </t>
    </r>
    <r>
      <rPr>
        <i/>
        <sz val="10"/>
        <color theme="1"/>
        <rFont val="Calibri"/>
        <family val="2"/>
        <scheme val="minor"/>
      </rPr>
      <t>(exemples : ECG, pression artérielle, poids, ionogramme sanguin, bilan hépatique, NFS, interactions médicamenteuses,etc.)</t>
    </r>
  </si>
  <si>
    <t xml:space="preserve">Une recherche de difficultés de déglutition, est réalisée sur signes d'appel, par un professionnel habilité/formé au dépistage des troubles de la déglutition (orthophoniste, ORL, ergothérapeute, kiné, etc.). Les éventuels troubles de déglutition de la personne accompagnée sont indiqués dans son dossier </t>
  </si>
  <si>
    <t xml:space="preserve">Chez une personne accompagnée présentant des troubles de la déglutition, la recherche d'alternatives galéniques (solution buvable, comprimé orodispersible, forme sublinguale) ou d'alternatives thérapeutiques est systématiquement réalisée  </t>
  </si>
  <si>
    <r>
      <t>Compte tenu du risque de perturbation du métabolisme phosphocalcique et de déminéralisation osseuse chez les personnes accompagnées (</t>
    </r>
    <r>
      <rPr>
        <i/>
        <sz val="10"/>
        <rFont val="Calibri"/>
        <family val="2"/>
        <scheme val="minor"/>
      </rPr>
      <t>exemples : polyhandicap, psychiatrie, déficit nutritionnel, traitement au long cours par neuroleptiques, antiépileptiques : carbamazépine, phénobarbital, phénytoïne, etc.</t>
    </r>
    <r>
      <rPr>
        <sz val="10"/>
        <rFont val="Calibri"/>
        <family val="2"/>
        <scheme val="minor"/>
      </rPr>
      <t>), une évaluation des facteurs de risque d'ostéoporose est effectuée et un traitement préventif est mis en place si nécessaire</t>
    </r>
  </si>
  <si>
    <t>L’expression de la personne accompagnée sur sa douleur est favorisée tout au long de son accompagnement. Une traçabilité de la prise en compte de sa douleur est retrouvée dans son dossier</t>
  </si>
  <si>
    <t>Interroger minimum 2 catégories socio-professionnelles différentes.
Les changements de traitements sont expliqués à la personne accompagnée et/ou à sa famille ?</t>
  </si>
  <si>
    <t>Lors de l'entrée de la personne accompagnée, ou lors du retour d'une hospitalisation intercurrente, les modifications du traitement (arrêt, substitution ou modification) réalisées à son entrée ou au cours de son hospitalisation sont expliquées à la personne accompagnée et/ou à la famille/entourage</t>
  </si>
  <si>
    <t>L'accès au logiciel de prescription est sécurisé par un identifiant et un mot de passe confidentiels et reservés exclusivement à chaque prescripteur</t>
  </si>
  <si>
    <t>Le personnel connait les horaires d'ouverture de la pharmacie.
Les modalités de dépannage sont formalisées et connues en dehors des horaires d'ouverture de la pharmacie (astreinte, dotation pour besoins urgents)</t>
  </si>
  <si>
    <t xml:space="preserve">L'ESSMS a pris les dispositions adéquates pour que le pharmacien accède aux informations nécessaires pour analyser l'ordonnance. 
Le pharmacien réalise une analyse pharmaceutique au regard des ordonnances originales et des données biologiques.
Ces avis pharmaceutiques sont tracés dans le dossier de la personne accompagnée avec information de l'équipe </t>
  </si>
  <si>
    <t>Le pilulier utilisé pour apporter les doses à administrer jusqu'à  la personne accompagnée est identifié avec nom, prénom, date de naissance, jour et moment de prise, éventuellement photo de la personne accompagnée</t>
  </si>
  <si>
    <t>En cas d'utilisation de pot / gobelet / cupule propre, le contenant doit prévenir tout risque lié à l'identitovigilance : identification sur le godet et non le couvercle du nom, prénom, date de naissance de la personne accompagnée…(pour éviter les erreurs d'identification par échange accidentel de couvercles)
En cas de contenant réutilisable, les modalités de nettoyage entre chaque utilisation sont définies</t>
  </si>
  <si>
    <t>Les médicaments en "si besoin" sont rangés : 
- dans le casier nominatif de chaque personne accompagnée
- et éventuellement dans le chariot d'administration ; chaque boite est identifiée avec nom, prénom et date de naissance de la personne accompagnée de manière à éviter les confusions de médicaments et de dosage</t>
  </si>
  <si>
    <t>En cas de modification d'un traitement (remplacement, suppression), le médicament concerné est immédiatement (et avant la prise suivante) remplacé ou retiré du pilulier de la personne accompagnée</t>
  </si>
  <si>
    <t>Les médicaments multidoses (solutions buvables,  stylo injecteur d'insuline, pommades…) sont systématiquement nominatifs et individuels (jamais partagés entre plusieurs personnes accompagnées)</t>
  </si>
  <si>
    <t>Observer :
Dispositifs doseurs (cuillère, pipette…) : 1 personne accompagnée, 1 médicament, 1 pipette
- nettoyage selon modalités de la notice
- conditions de stockage entre chaque prise, propre sans perte d'identification de la personne accompagnée ni de la spécialité</t>
  </si>
  <si>
    <t>Les différentes solutions buvables et/ou médicaments écrasés pour la personne accompagnée ne sont jamais mélangés ensemble dans un seul et même contenant</t>
  </si>
  <si>
    <t>L'identité de la personne accompagnée est vérifiée et tracée à chaque administration (changement de place à table, changement de chambre, chambre double, trombinoscope)</t>
  </si>
  <si>
    <t>Interroger minimum 2 catégories socio-professionnelles différentes.
Connaissance des procédures et description des pratiques professionnelles.
Observer : Pour chaque médicament, individuellement (pas de traçabilité globale de l'ensemble des médicaments d'une même heure de prise). 
Pour personne accompagnée NON autonome, vérification systématique de la prise effective du traitement par la personne accompagnée (la distribution du médicament au patient n'est pas la prise, pas de médicament posé sur le plateau)</t>
  </si>
  <si>
    <t>Pour les personnes accompagnées non autonomes, aucun traitement médicamenteux n'est retrouvé dans la chambre (même de manière sécurisée)</t>
  </si>
  <si>
    <t>Si la personne accompagnée gère seule son traitement, les conditions de gestion et de détention des médicaments dans sa chambre sont sécurisées ET une réévaluation régulière de l'autonomie de la personne accompagnée est effectuée et tracée</t>
  </si>
  <si>
    <t>Dans le cas où la personne accompagnée est autonome, les IDE, médecins ou le pharmacien lui expliquent le traitement, les consignes particulières de prises (avant, pendant, après le repas...) et s'assurent de sa compréhension</t>
  </si>
  <si>
    <t>En dehors des piluliers et de la dotation, le stockage des médicaments des personnes accompagnées est nominatif (tous les traitements d'une personne accompagnée sont rangés ensemble)</t>
  </si>
  <si>
    <t xml:space="preserve">Toute sortie de stock de médicaments stupéfiants sur la dotation pour besoins urgents est régularisée par une ordonnance nominative.
Pour chaque  personne accompagnée, une comptabilité individuelle, à l'unité, de réception/administration/retour pharmacie des stupéfiants doit être tenue </t>
  </si>
  <si>
    <t xml:space="preserve">Les médicaments pour besoins urgents sont :
 - séparés des médicaments des personnes accompagnées 
 - sont accessibles rapidement en cas de besoin uniquement par les IDE, cadre soignant, médecin coordonnateur, pharmacien </t>
  </si>
  <si>
    <t>Le chariot, sac ou trousse est :
- gardé dans un endroit connu et accessible par tout le personnel mais non accessible aux personnes accompagnées
- scellé
- la liste des médicaments et dispositifs médicaux du chariot d’urgence est établie, ajustée, validée (=signée par le médecin coordonnateur), tenue à disposition dans une pochette placée à l’extérieur du chariot
- cette liste précise également l’emplacement des médicaments et dispositifs d'urgence qui ne se trouvent pas dans le chariot (par exemple les médicaments au réfrigérateur)
- le contenu du chariot d’urgence est vérifié selon une périodicité définie (1 fois par mois recommandé) pour contrôler quantité, péremption et bon fonctionnement des appareils
- lors de toute utilisation ou retrait pour péremption, nouvelle prescription médicale rédigée par le médecin pour réassort</t>
  </si>
  <si>
    <t xml:space="preserve">Il a été tracé dans le dossier des personnes accompagnées en âge de procréer, qu'une réflexion sur la mise en place d'une  contraception efficace a été menée, compte tenu du risque de malformations congénitales. </t>
  </si>
  <si>
    <t xml:space="preserve">Dans le dossier de la personne accompagnée, il est retrouvé un protocole individuel de gestion des crises d'épilepsie (en cas d'épilepsie non équilibrée) ou il existe un protocole institutionnel auquel se référer en cas de crise </t>
  </si>
  <si>
    <r>
      <rPr>
        <b/>
        <sz val="11"/>
        <color theme="1"/>
        <rFont val="Calibri"/>
        <family val="2"/>
        <scheme val="minor"/>
      </rPr>
      <t xml:space="preserve">Comment procéder?
</t>
    </r>
    <r>
      <rPr>
        <sz val="11"/>
        <color theme="1"/>
        <rFont val="Calibri"/>
        <family val="2"/>
        <scheme val="minor"/>
      </rPr>
      <t xml:space="preserve">
1- Remplir l'onglet "Informations générales" par l'établissement audité
2- Remplir la grille </t>
    </r>
    <r>
      <rPr>
        <b/>
        <sz val="11"/>
        <color theme="1"/>
        <rFont val="Calibri"/>
        <family val="2"/>
        <scheme val="minor"/>
      </rPr>
      <t>"Audit flash" (évaluation à réaliser tous les 6 à 12 mois)</t>
    </r>
    <r>
      <rPr>
        <sz val="11"/>
        <color theme="1"/>
        <rFont val="Calibri"/>
        <family val="2"/>
        <scheme val="minor"/>
      </rPr>
      <t xml:space="preserve">
Composition recommandée pour la réalisation de l'auto-évaluation : Référent PECM, Médecin Coordonnateur, IDEC ou Cadre, IDE, AS, Pharmacien et Préparateur
3- </t>
    </r>
    <r>
      <rPr>
        <b/>
        <sz val="11"/>
        <color theme="1"/>
        <rFont val="Calibri"/>
        <family val="2"/>
        <scheme val="minor"/>
      </rPr>
      <t>Pour les FAM, MAS et EEAP</t>
    </r>
    <r>
      <rPr>
        <sz val="11"/>
        <color theme="1"/>
        <rFont val="Calibri"/>
        <family val="2"/>
        <scheme val="minor"/>
      </rPr>
      <t xml:space="preserve"> : Remplir la grille "Audit dossiers". Les 3 (minimum) à 5 (idéalement) dossiers doivent idéalement porter parmis 9 les profils listés ci-dessous : 
     - 1 sortie d'hospitalisation/consultation récente
     - 1 personne accompagnée traitée pour une douleur par opioïde ou autre antalgique
     - 1 personne accompagnée sous Neuroleptique à Action Prolongée
     - 1 personne accompagnée traitée pour une épilepsie
     - 1 personne accompagnée ayant été traitée par une antibiothérapie dans les 3 derniers mois
     - 1 personne accompagnée sous Inhibiteur de pompe à protons
     - 1 arrivée récente d'une personne accompagnée
     - 1 personne accompagnée sous Antidépresseur
     - 1 personne accompagnée avec une sonde GPE (Gastrostomie percutanée par voie endoscopique)
4- Remplir la grille</t>
    </r>
    <r>
      <rPr>
        <b/>
        <sz val="11"/>
        <color theme="1"/>
        <rFont val="Calibri"/>
        <family val="2"/>
        <scheme val="minor"/>
      </rPr>
      <t xml:space="preserve"> "Audit terrain" (évaluation à réaliser tous les 2 à 3 ans) </t>
    </r>
    <r>
      <rPr>
        <sz val="11"/>
        <color theme="1"/>
        <rFont val="Calibri"/>
        <family val="2"/>
        <scheme val="minor"/>
      </rPr>
      <t xml:space="preserve"> en tenant compte des éléments vus lors de la visite du service, entendus lors des entretiens avec les professionnels et lus lors des observations faites.
5- A partir de vos observations, remplir la synthèse des "Points forts" et "Points à améliorer" de l'onglet "Résultats". Les tableaux et graphiques se calculent automatiquement en fonction des réponses saisies dans les grilles "Auto Evaluation", "Audit 3 dossiers" et "Audit terrain".
6- A partir de la synthèse de ces grilles compléter votre plan d'actions.</t>
    </r>
  </si>
  <si>
    <r>
      <t xml:space="preserve">A l'intérieur du tiroir ou pilulier, tous les médicaments sont identifiables </t>
    </r>
    <r>
      <rPr>
        <b/>
        <sz val="10"/>
        <rFont val="Calibri"/>
        <family val="2"/>
        <scheme val="minor"/>
      </rPr>
      <t>INDIVIDUELLEMENT</t>
    </r>
    <r>
      <rPr>
        <sz val="10"/>
        <rFont val="Calibri"/>
        <family val="2"/>
        <scheme val="minor"/>
      </rPr>
      <t xml:space="preserve"> (nom du médicament, dosage, numéro de lot, date de péremption…)</t>
    </r>
  </si>
  <si>
    <r>
      <t xml:space="preserve">Une procédure définissant le schéma d'adminsistration des médicaments est formalisée (description des différentes étapes: arrêt de la nutrition entérale et rinçage de la tubulure avec 20-30 mL d'eau ; médicaments pris à jeun strict : attente au moins 30 min après l'arrêt de la nutrition, etc.) </t>
    </r>
    <r>
      <rPr>
        <b/>
        <u/>
        <sz val="10"/>
        <color theme="1"/>
        <rFont val="Calibri"/>
        <family val="2"/>
        <scheme val="minor"/>
      </rPr>
      <t>(cf fiche 23 guide régional handicap OMéDIT Normandie: https://www.omedit-normandie.fr/media-files/41049/qualite-de-la-prise-en-charge-sur-le-secteur-du-handicap-v7.pdf)</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</si>
</sst>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6" x14ac:knownFonts="1">
    <font>
      <sz val="11"/>
      <color theme="1"/>
      <name val="Calibri"/>
      <family val="2"/>
      <scheme val="minor"/>
    </font>
    <font>
      <sz val="8"/>
      <name val="Arial"/>
      <family val="2"/>
    </font>
    <font>
      <sz val="10"/>
      <color theme="1"/>
      <name val="Calibri"/>
      <family val="2"/>
      <scheme val="minor"/>
    </font>
    <font>
      <b/>
      <sz val="11"/>
      <color theme="0"/>
      <name val="Calibri"/>
      <family val="2"/>
      <scheme val="minor"/>
    </font>
    <font>
      <b/>
      <sz val="11"/>
      <color theme="1"/>
      <name val="Calibri"/>
      <family val="2"/>
      <scheme val="minor"/>
    </font>
    <font>
      <b/>
      <sz val="11"/>
      <name val="Calibri"/>
      <family val="2"/>
      <scheme val="minor"/>
    </font>
    <font>
      <b/>
      <sz val="16"/>
      <color theme="0"/>
      <name val="Calibri"/>
      <family val="2"/>
      <scheme val="minor"/>
    </font>
    <font>
      <sz val="8"/>
      <name val="Calibri"/>
      <family val="2"/>
      <scheme val="minor"/>
    </font>
    <font>
      <sz val="10"/>
      <name val="Calibri"/>
      <family val="2"/>
      <scheme val="minor"/>
    </font>
    <font>
      <sz val="10"/>
      <color rgb="FFFF0000"/>
      <name val="Calibri"/>
      <family val="2"/>
      <scheme val="minor"/>
    </font>
    <font>
      <sz val="14"/>
      <color theme="1"/>
      <name val="Calibri"/>
      <family val="2"/>
      <scheme val="minor"/>
    </font>
    <font>
      <sz val="11"/>
      <color theme="5"/>
      <name val="Calibri"/>
      <family val="2"/>
      <scheme val="minor"/>
    </font>
    <font>
      <b/>
      <sz val="11"/>
      <color theme="5"/>
      <name val="Calibri"/>
      <family val="2"/>
      <scheme val="minor"/>
    </font>
    <font>
      <sz val="11"/>
      <color rgb="FF2AA89F"/>
      <name val="Calibri"/>
      <family val="2"/>
      <scheme val="minor"/>
    </font>
    <font>
      <b/>
      <sz val="11"/>
      <color rgb="FF2AA89F"/>
      <name val="Calibri"/>
      <family val="2"/>
      <scheme val="minor"/>
    </font>
    <font>
      <b/>
      <sz val="11"/>
      <color rgb="FFEA5D26"/>
      <name val="Calibri"/>
      <family val="2"/>
      <scheme val="minor"/>
    </font>
    <font>
      <sz val="11"/>
      <name val="Calibri"/>
      <family val="2"/>
      <scheme val="minor"/>
    </font>
    <font>
      <sz val="9"/>
      <color theme="1"/>
      <name val="Calibri"/>
      <family val="2"/>
      <scheme val="minor"/>
    </font>
    <font>
      <b/>
      <sz val="12"/>
      <color theme="0"/>
      <name val="Calibri"/>
      <family val="2"/>
      <scheme val="minor"/>
    </font>
    <font>
      <b/>
      <u/>
      <sz val="11"/>
      <name val="Calibri"/>
      <family val="2"/>
      <scheme val="minor"/>
    </font>
    <font>
      <i/>
      <sz val="9"/>
      <color theme="1"/>
      <name val="Calibri"/>
      <family val="2"/>
      <scheme val="minor"/>
    </font>
    <font>
      <b/>
      <sz val="10.5"/>
      <color theme="0"/>
      <name val="Calibri"/>
      <family val="2"/>
      <scheme val="minor"/>
    </font>
    <font>
      <sz val="9"/>
      <name val="Calibri"/>
      <family val="2"/>
      <scheme val="minor"/>
    </font>
    <font>
      <b/>
      <sz val="9"/>
      <color theme="0"/>
      <name val="Calibri"/>
      <family val="2"/>
      <scheme val="minor"/>
    </font>
    <font>
      <b/>
      <sz val="9"/>
      <color theme="1"/>
      <name val="Calibri"/>
      <family val="2"/>
      <scheme val="minor"/>
    </font>
    <font>
      <sz val="11"/>
      <color indexed="64"/>
      <name val="Calibri"/>
      <family val="2"/>
    </font>
    <font>
      <i/>
      <sz val="11"/>
      <color theme="0"/>
      <name val="Calibri"/>
      <family val="2"/>
    </font>
    <font>
      <b/>
      <sz val="16"/>
      <name val="Calibri"/>
      <family val="2"/>
      <scheme val="minor"/>
    </font>
    <font>
      <b/>
      <sz val="28"/>
      <name val="Calibri"/>
      <family val="2"/>
      <scheme val="minor"/>
    </font>
    <font>
      <sz val="11"/>
      <color theme="0"/>
      <name val="Calibri"/>
      <family val="2"/>
      <scheme val="minor"/>
    </font>
    <font>
      <i/>
      <sz val="10"/>
      <color theme="1"/>
      <name val="Calibri"/>
      <family val="2"/>
      <scheme val="minor"/>
    </font>
    <font>
      <b/>
      <i/>
      <sz val="10"/>
      <color theme="1"/>
      <name val="Calibri"/>
      <family val="2"/>
      <scheme val="minor"/>
    </font>
    <font>
      <i/>
      <sz val="10"/>
      <name val="Calibri"/>
      <family val="2"/>
      <scheme val="minor"/>
    </font>
    <font>
      <b/>
      <sz val="9.5"/>
      <color theme="0"/>
      <name val="Calibri"/>
      <family val="2"/>
      <scheme val="minor"/>
    </font>
    <font>
      <b/>
      <u/>
      <sz val="10"/>
      <color theme="1"/>
      <name val="Calibri"/>
      <family val="2"/>
      <scheme val="minor"/>
    </font>
    <font>
      <b/>
      <sz val="10"/>
      <name val="Calibri"/>
      <family val="2"/>
      <scheme val="minor"/>
    </font>
  </fonts>
  <fills count="12">
    <fill>
      <patternFill patternType="none"/>
    </fill>
    <fill>
      <patternFill patternType="gray125"/>
    </fill>
    <fill>
      <patternFill patternType="solid">
        <fgColor theme="0"/>
        <bgColor indexed="64"/>
      </patternFill>
    </fill>
    <fill>
      <patternFill patternType="solid">
        <fgColor theme="3"/>
        <bgColor indexed="64"/>
      </patternFill>
    </fill>
    <fill>
      <patternFill patternType="solid">
        <fgColor rgb="FFEA5D26"/>
        <bgColor indexed="64"/>
      </patternFill>
    </fill>
    <fill>
      <patternFill patternType="solid">
        <fgColor rgb="FF90E0D8"/>
        <bgColor indexed="64"/>
      </patternFill>
    </fill>
    <fill>
      <patternFill patternType="solid">
        <fgColor rgb="FF75D9D0"/>
        <bgColor indexed="64"/>
      </patternFill>
    </fill>
    <fill>
      <patternFill patternType="solid">
        <fgColor rgb="FF344B5E"/>
        <bgColor indexed="64"/>
      </patternFill>
    </fill>
    <fill>
      <patternFill patternType="solid">
        <fgColor theme="9" tint="0.79998168889431442"/>
        <bgColor indexed="64"/>
      </patternFill>
    </fill>
    <fill>
      <patternFill patternType="solid">
        <fgColor rgb="FFFFFF00"/>
        <bgColor indexed="64"/>
      </patternFill>
    </fill>
    <fill>
      <patternFill patternType="solid">
        <fgColor theme="5" tint="0.59999389629810485"/>
        <bgColor indexed="64"/>
      </patternFill>
    </fill>
    <fill>
      <patternFill patternType="solid">
        <fgColor theme="2"/>
        <bgColor indexed="64"/>
      </patternFill>
    </fill>
  </fills>
  <borders count="36">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theme="1"/>
      </left>
      <right style="thin">
        <color theme="1"/>
      </right>
      <top/>
      <bottom style="thin">
        <color theme="1"/>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theme="1"/>
      </left>
      <right/>
      <top/>
      <bottom style="thin">
        <color theme="1"/>
      </bottom>
      <diagonal/>
    </border>
    <border>
      <left/>
      <right/>
      <top/>
      <bottom style="thin">
        <color indexed="64"/>
      </bottom>
      <diagonal/>
    </border>
    <border>
      <left/>
      <right/>
      <top/>
      <bottom style="thin">
        <color theme="0" tint="-0.14999847407452621"/>
      </bottom>
      <diagonal/>
    </border>
    <border>
      <left style="medium">
        <color indexed="64"/>
      </left>
      <right/>
      <top style="thin">
        <color theme="0" tint="-0.14999847407452621"/>
      </top>
      <bottom/>
      <diagonal/>
    </border>
    <border>
      <left style="thin">
        <color theme="0" tint="-0.14999847407452621"/>
      </left>
      <right style="thin">
        <color theme="0" tint="-0.14999847407452621"/>
      </right>
      <top style="thin">
        <color theme="0" tint="-0.14999847407452621"/>
      </top>
      <bottom/>
      <diagonal/>
    </border>
    <border>
      <left style="thin">
        <color theme="0" tint="-0.14999847407452621"/>
      </left>
      <right/>
      <top style="thin">
        <color theme="0" tint="-0.14999847407452621"/>
      </top>
      <bottom style="thin">
        <color theme="0" tint="-0.14999847407452621"/>
      </bottom>
      <diagonal/>
    </border>
    <border>
      <left style="thin">
        <color theme="0" tint="-0.14999847407452621"/>
      </left>
      <right style="thin">
        <color theme="0" tint="-0.14999847407452621"/>
      </right>
      <top style="thin">
        <color theme="0" tint="-0.14999847407452621"/>
      </top>
      <bottom style="thin">
        <color theme="0" tint="-0.14999847407452621"/>
      </bottom>
      <diagonal/>
    </border>
    <border>
      <left style="thin">
        <color theme="0" tint="-0.14999847407452621"/>
      </left>
      <right/>
      <top style="thin">
        <color theme="0" tint="-0.14999847407452621"/>
      </top>
      <bottom/>
      <diagonal/>
    </border>
    <border>
      <left/>
      <right/>
      <top style="thin">
        <color theme="0" tint="-0.14999847407452621"/>
      </top>
      <bottom/>
      <diagonal/>
    </border>
    <border>
      <left style="thin">
        <color theme="0" tint="-0.14999847407452621"/>
      </left>
      <right/>
      <top/>
      <bottom style="thin">
        <color theme="0" tint="-0.14999847407452621"/>
      </bottom>
      <diagonal/>
    </border>
    <border>
      <left/>
      <right style="medium">
        <color indexed="64"/>
      </right>
      <top/>
      <bottom style="thin">
        <color theme="0" tint="-0.14999847407452621"/>
      </bottom>
      <diagonal/>
    </border>
    <border>
      <left/>
      <right style="medium">
        <color indexed="64"/>
      </right>
      <top style="thin">
        <color theme="0" tint="-0.14999847407452621"/>
      </top>
      <bottom/>
      <diagonal/>
    </border>
    <border>
      <left/>
      <right/>
      <top style="thin">
        <color theme="0" tint="-0.14999847407452621"/>
      </top>
      <bottom style="thin">
        <color theme="0" tint="-0.14999847407452621"/>
      </bottom>
      <diagonal/>
    </border>
    <border>
      <left style="medium">
        <color indexed="64"/>
      </left>
      <right style="thin">
        <color theme="0" tint="-0.14999847407452621"/>
      </right>
      <top style="thin">
        <color theme="0" tint="-0.14999847407452621"/>
      </top>
      <bottom style="thin">
        <color theme="0" tint="-0.14999847407452621"/>
      </bottom>
      <diagonal/>
    </border>
    <border>
      <left style="medium">
        <color indexed="64"/>
      </left>
      <right style="medium">
        <color indexed="64"/>
      </right>
      <top/>
      <bottom/>
      <diagonal/>
    </border>
    <border>
      <left style="thin">
        <color theme="0" tint="-0.14999847407452621"/>
      </left>
      <right/>
      <top/>
      <bottom/>
      <diagonal/>
    </border>
    <border>
      <left style="thin">
        <color theme="0" tint="-0.14999847407452621"/>
      </left>
      <right style="medium">
        <color indexed="64"/>
      </right>
      <top style="thin">
        <color theme="0" tint="-0.14999847407452621"/>
      </top>
      <bottom style="thin">
        <color theme="0" tint="-0.14999847407452621"/>
      </bottom>
      <diagonal/>
    </border>
  </borders>
  <cellStyleXfs count="3">
    <xf numFmtId="0" fontId="0" fillId="0" borderId="0"/>
    <xf numFmtId="0" fontId="1" fillId="0" borderId="0"/>
    <xf numFmtId="0" fontId="25" fillId="0" borderId="0"/>
  </cellStyleXfs>
  <cellXfs count="186">
    <xf numFmtId="0" fontId="0" fillId="0" borderId="0" xfId="0"/>
    <xf numFmtId="0" fontId="0" fillId="0" borderId="1" xfId="0" applyBorder="1" applyAlignment="1">
      <alignment vertical="center"/>
    </xf>
    <xf numFmtId="0" fontId="0" fillId="0" borderId="1" xfId="0" applyBorder="1" applyAlignment="1">
      <alignment horizontal="left" vertical="center"/>
    </xf>
    <xf numFmtId="0" fontId="2" fillId="0" borderId="1" xfId="0" applyFont="1" applyBorder="1" applyAlignment="1">
      <alignment horizontal="left" vertical="center" wrapText="1"/>
    </xf>
    <xf numFmtId="0" fontId="2" fillId="0" borderId="1" xfId="0" applyFont="1" applyBorder="1" applyAlignment="1">
      <alignment vertical="center"/>
    </xf>
    <xf numFmtId="0" fontId="2" fillId="0" borderId="1" xfId="0" applyFont="1" applyBorder="1" applyAlignment="1">
      <alignment vertical="center" wrapText="1"/>
    </xf>
    <xf numFmtId="0" fontId="0" fillId="0" borderId="0" xfId="0" applyAlignment="1">
      <alignment wrapText="1"/>
    </xf>
    <xf numFmtId="0" fontId="0" fillId="0" borderId="1" xfId="0" applyBorder="1"/>
    <xf numFmtId="0" fontId="0" fillId="0" borderId="1" xfId="0" applyBorder="1" applyAlignment="1">
      <alignment horizontal="left"/>
    </xf>
    <xf numFmtId="0" fontId="2" fillId="0" borderId="1" xfId="0" applyFont="1" applyBorder="1" applyAlignment="1">
      <alignment wrapText="1"/>
    </xf>
    <xf numFmtId="0" fontId="8" fillId="0" borderId="1" xfId="1" applyFont="1" applyBorder="1" applyAlignment="1">
      <alignment horizontal="left" vertical="center" wrapText="1"/>
    </xf>
    <xf numFmtId="0" fontId="2" fillId="0" borderId="0" xfId="0" applyFont="1" applyAlignment="1">
      <alignment vertical="center" wrapText="1"/>
    </xf>
    <xf numFmtId="0" fontId="10" fillId="0" borderId="0" xfId="0" applyFont="1"/>
    <xf numFmtId="0" fontId="8" fillId="0" borderId="1" xfId="0" applyFont="1" applyBorder="1" applyAlignment="1">
      <alignment horizontal="left" vertical="center" wrapText="1"/>
    </xf>
    <xf numFmtId="0" fontId="2" fillId="0" borderId="1" xfId="0" applyFont="1" applyBorder="1" applyAlignment="1">
      <alignment horizontal="center" vertical="center"/>
    </xf>
    <xf numFmtId="0" fontId="8" fillId="2" borderId="1" xfId="1" applyFont="1" applyFill="1" applyBorder="1" applyAlignment="1">
      <alignment horizontal="left" vertical="center" wrapText="1"/>
    </xf>
    <xf numFmtId="0" fontId="8" fillId="2" borderId="1" xfId="0" applyFont="1" applyFill="1" applyBorder="1" applyAlignment="1">
      <alignment vertical="center" wrapText="1"/>
    </xf>
    <xf numFmtId="0" fontId="8" fillId="2" borderId="1" xfId="0" applyFont="1" applyFill="1" applyBorder="1" applyAlignment="1">
      <alignment horizontal="left" vertical="center" wrapText="1"/>
    </xf>
    <xf numFmtId="9" fontId="0" fillId="0" borderId="1" xfId="0" applyNumberFormat="1" applyBorder="1" applyAlignment="1">
      <alignment horizontal="center" vertical="center"/>
    </xf>
    <xf numFmtId="0" fontId="3" fillId="4" borderId="1" xfId="0" applyFont="1" applyFill="1" applyBorder="1" applyAlignment="1">
      <alignment horizontal="left" vertical="center" wrapText="1"/>
    </xf>
    <xf numFmtId="0" fontId="4" fillId="0" borderId="0" xfId="0" applyFont="1"/>
    <xf numFmtId="9" fontId="0" fillId="0" borderId="0" xfId="0" applyNumberFormat="1" applyAlignment="1">
      <alignment horizontal="center" vertical="center"/>
    </xf>
    <xf numFmtId="0" fontId="0" fillId="0" borderId="0" xfId="0" applyAlignment="1">
      <alignment horizontal="right"/>
    </xf>
    <xf numFmtId="0" fontId="14" fillId="0" borderId="0" xfId="0" applyFont="1"/>
    <xf numFmtId="0" fontId="0" fillId="0" borderId="6" xfId="0" applyBorder="1"/>
    <xf numFmtId="0" fontId="12" fillId="0" borderId="5" xfId="0" applyFont="1" applyBorder="1"/>
    <xf numFmtId="0" fontId="0" fillId="0" borderId="5" xfId="0" applyBorder="1" applyAlignment="1">
      <alignment horizontal="center"/>
    </xf>
    <xf numFmtId="0" fontId="0" fillId="0" borderId="7" xfId="0" applyBorder="1" applyAlignment="1">
      <alignment horizontal="center"/>
    </xf>
    <xf numFmtId="0" fontId="0" fillId="0" borderId="8" xfId="0" applyBorder="1" applyAlignment="1">
      <alignment horizontal="right"/>
    </xf>
    <xf numFmtId="0" fontId="0" fillId="0" borderId="8" xfId="0" applyBorder="1"/>
    <xf numFmtId="0" fontId="0" fillId="0" borderId="9" xfId="0" applyBorder="1"/>
    <xf numFmtId="0" fontId="14" fillId="0" borderId="5" xfId="0" applyFont="1" applyBorder="1"/>
    <xf numFmtId="0" fontId="11" fillId="0" borderId="0" xfId="0" applyFont="1"/>
    <xf numFmtId="0" fontId="13" fillId="0" borderId="0" xfId="0" applyFont="1"/>
    <xf numFmtId="0" fontId="0" fillId="6" borderId="6" xfId="0" applyFill="1" applyBorder="1" applyAlignment="1">
      <alignment horizontal="right"/>
    </xf>
    <xf numFmtId="0" fontId="0" fillId="10" borderId="6" xfId="0" applyFill="1" applyBorder="1"/>
    <xf numFmtId="0" fontId="11" fillId="0" borderId="5" xfId="0" applyFont="1" applyBorder="1"/>
    <xf numFmtId="0" fontId="0" fillId="0" borderId="5" xfId="0" applyBorder="1"/>
    <xf numFmtId="0" fontId="0" fillId="6" borderId="6" xfId="0" applyFill="1" applyBorder="1"/>
    <xf numFmtId="0" fontId="15" fillId="0" borderId="5" xfId="0" applyFont="1" applyBorder="1"/>
    <xf numFmtId="0" fontId="4" fillId="0" borderId="5" xfId="0" applyFont="1" applyBorder="1"/>
    <xf numFmtId="0" fontId="0" fillId="0" borderId="7" xfId="0" applyBorder="1"/>
    <xf numFmtId="0" fontId="0" fillId="0" borderId="8" xfId="0" applyBorder="1" applyAlignment="1">
      <alignment horizontal="center"/>
    </xf>
    <xf numFmtId="0" fontId="0" fillId="10" borderId="5" xfId="0" applyFill="1" applyBorder="1"/>
    <xf numFmtId="0" fontId="16" fillId="10" borderId="5" xfId="0" applyFont="1" applyFill="1" applyBorder="1"/>
    <xf numFmtId="0" fontId="14" fillId="9" borderId="5" xfId="0" applyFont="1" applyFill="1" applyBorder="1"/>
    <xf numFmtId="0" fontId="0" fillId="10" borderId="6" xfId="0" applyFill="1" applyBorder="1" applyAlignment="1">
      <alignment horizontal="right"/>
    </xf>
    <xf numFmtId="0" fontId="17" fillId="8" borderId="1" xfId="0" applyFont="1" applyFill="1" applyBorder="1" applyAlignment="1">
      <alignment horizontal="center" vertical="center" wrapText="1"/>
    </xf>
    <xf numFmtId="0" fontId="4" fillId="0" borderId="1" xfId="0" applyFont="1" applyBorder="1" applyAlignment="1">
      <alignment horizontal="center" vertical="center"/>
    </xf>
    <xf numFmtId="0" fontId="5" fillId="10" borderId="1" xfId="0" applyFont="1" applyFill="1" applyBorder="1" applyAlignment="1">
      <alignment vertical="center" wrapText="1"/>
    </xf>
    <xf numFmtId="0" fontId="5" fillId="10" borderId="1" xfId="0" applyFont="1" applyFill="1" applyBorder="1" applyAlignment="1">
      <alignment horizontal="left" vertical="center" wrapText="1"/>
    </xf>
    <xf numFmtId="0" fontId="5" fillId="0" borderId="0" xfId="0" applyFont="1"/>
    <xf numFmtId="10" fontId="0" fillId="0" borderId="1" xfId="0" applyNumberFormat="1" applyBorder="1" applyAlignment="1">
      <alignment horizontal="right" vertical="center"/>
    </xf>
    <xf numFmtId="10" fontId="0" fillId="9" borderId="1" xfId="0" applyNumberFormat="1" applyFill="1" applyBorder="1" applyAlignment="1">
      <alignment horizontal="right" vertical="center"/>
    </xf>
    <xf numFmtId="0" fontId="19" fillId="0" borderId="0" xfId="0" applyFont="1"/>
    <xf numFmtId="0" fontId="0" fillId="0" borderId="0" xfId="0" applyAlignment="1">
      <alignment horizontal="left" wrapText="1"/>
    </xf>
    <xf numFmtId="0" fontId="2" fillId="0" borderId="1" xfId="0" applyFont="1" applyBorder="1" applyAlignment="1">
      <alignment horizontal="center" vertical="center" wrapText="1"/>
    </xf>
    <xf numFmtId="0" fontId="0" fillId="0" borderId="0" xfId="0" applyAlignment="1">
      <alignment horizontal="center"/>
    </xf>
    <xf numFmtId="0" fontId="0" fillId="0" borderId="0" xfId="0" applyAlignment="1">
      <alignment horizontal="center" vertical="center"/>
    </xf>
    <xf numFmtId="0" fontId="21" fillId="3" borderId="1" xfId="0" applyFont="1" applyFill="1" applyBorder="1" applyAlignment="1">
      <alignment horizontal="center" vertical="center" wrapText="1"/>
    </xf>
    <xf numFmtId="0" fontId="0" fillId="0" borderId="1" xfId="0" applyBorder="1" applyAlignment="1">
      <alignment horizontal="center" vertical="center"/>
    </xf>
    <xf numFmtId="0" fontId="4" fillId="0" borderId="3" xfId="0" applyFont="1" applyBorder="1" applyAlignment="1">
      <alignment horizontal="center"/>
    </xf>
    <xf numFmtId="0" fontId="17" fillId="0" borderId="1" xfId="0" applyFont="1" applyBorder="1" applyAlignment="1">
      <alignment horizontal="left" vertical="center" wrapText="1"/>
    </xf>
    <xf numFmtId="0" fontId="17" fillId="0" borderId="1" xfId="0" applyFont="1" applyBorder="1" applyAlignment="1">
      <alignment horizontal="center" vertical="center" wrapText="1"/>
    </xf>
    <xf numFmtId="0" fontId="22" fillId="0" borderId="1" xfId="0" applyFont="1" applyBorder="1" applyAlignment="1">
      <alignment horizontal="left" vertical="center" wrapText="1"/>
    </xf>
    <xf numFmtId="0" fontId="17" fillId="0" borderId="1" xfId="0" applyFont="1" applyBorder="1" applyAlignment="1">
      <alignment vertical="center" wrapText="1"/>
    </xf>
    <xf numFmtId="0" fontId="17" fillId="0" borderId="1" xfId="0" applyFont="1" applyBorder="1" applyAlignment="1">
      <alignment horizontal="center" vertical="center"/>
    </xf>
    <xf numFmtId="0" fontId="22" fillId="0" borderId="1" xfId="1" applyFont="1" applyBorder="1" applyAlignment="1">
      <alignment vertical="center" wrapText="1"/>
    </xf>
    <xf numFmtId="0" fontId="22" fillId="0" borderId="1" xfId="1" applyFont="1" applyBorder="1" applyAlignment="1">
      <alignment horizontal="left" vertical="center" wrapText="1"/>
    </xf>
    <xf numFmtId="0" fontId="22" fillId="2" borderId="1" xfId="1" applyFont="1" applyFill="1" applyBorder="1" applyAlignment="1">
      <alignment vertical="center" wrapText="1"/>
    </xf>
    <xf numFmtId="0" fontId="16" fillId="0" borderId="1" xfId="0" applyFont="1" applyBorder="1" applyAlignment="1">
      <alignment horizontal="center" vertical="center" wrapText="1"/>
    </xf>
    <xf numFmtId="0" fontId="4" fillId="0" borderId="1" xfId="0" applyFont="1" applyBorder="1"/>
    <xf numFmtId="0" fontId="0" fillId="10" borderId="0" xfId="0" applyFill="1"/>
    <xf numFmtId="0" fontId="0" fillId="6" borderId="0" xfId="0" applyFill="1" applyAlignment="1">
      <alignment horizontal="right"/>
    </xf>
    <xf numFmtId="0" fontId="0" fillId="10" borderId="0" xfId="0" applyFill="1" applyAlignment="1">
      <alignment horizontal="right"/>
    </xf>
    <xf numFmtId="0" fontId="4" fillId="0" borderId="0" xfId="0" applyFont="1" applyAlignment="1">
      <alignment horizontal="center" vertical="center"/>
    </xf>
    <xf numFmtId="0" fontId="0" fillId="0" borderId="3" xfId="0" applyBorder="1"/>
    <xf numFmtId="0" fontId="0" fillId="0" borderId="4" xfId="0" applyBorder="1"/>
    <xf numFmtId="0" fontId="4" fillId="0" borderId="6" xfId="0" applyFont="1" applyBorder="1" applyAlignment="1">
      <alignment horizontal="center" vertical="center"/>
    </xf>
    <xf numFmtId="0" fontId="4" fillId="0" borderId="0" xfId="0" applyFont="1" applyAlignment="1">
      <alignment horizontal="center"/>
    </xf>
    <xf numFmtId="0" fontId="12" fillId="0" borderId="0" xfId="0" applyFont="1"/>
    <xf numFmtId="14" fontId="17" fillId="0" borderId="1" xfId="0" applyNumberFormat="1" applyFont="1" applyBorder="1" applyAlignment="1">
      <alignment horizontal="center" vertical="center"/>
    </xf>
    <xf numFmtId="0" fontId="4" fillId="0" borderId="1" xfId="0" applyFont="1" applyBorder="1" applyAlignment="1">
      <alignment wrapText="1"/>
    </xf>
    <xf numFmtId="9" fontId="0" fillId="0" borderId="0" xfId="0" applyNumberFormat="1"/>
    <xf numFmtId="9" fontId="4" fillId="0" borderId="1" xfId="0" applyNumberFormat="1" applyFont="1" applyBorder="1" applyAlignment="1">
      <alignment horizontal="center" vertical="center"/>
    </xf>
    <xf numFmtId="0" fontId="16" fillId="0" borderId="0" xfId="0" applyFont="1"/>
    <xf numFmtId="0" fontId="14" fillId="0" borderId="7" xfId="0" applyFont="1" applyBorder="1"/>
    <xf numFmtId="9" fontId="0" fillId="0" borderId="6" xfId="0" applyNumberFormat="1" applyBorder="1"/>
    <xf numFmtId="9" fontId="0" fillId="0" borderId="9" xfId="0" applyNumberFormat="1" applyBorder="1"/>
    <xf numFmtId="0" fontId="23" fillId="3" borderId="1" xfId="0" applyFont="1" applyFill="1" applyBorder="1" applyAlignment="1">
      <alignment horizontal="center" vertical="center" wrapText="1"/>
    </xf>
    <xf numFmtId="0" fontId="0" fillId="0" borderId="15" xfId="0" applyBorder="1" applyAlignment="1">
      <alignment horizontal="center" vertical="center" wrapText="1"/>
    </xf>
    <xf numFmtId="0" fontId="16" fillId="0" borderId="15" xfId="0" applyFont="1" applyBorder="1" applyAlignment="1">
      <alignment horizontal="left" vertical="center" wrapText="1"/>
    </xf>
    <xf numFmtId="0" fontId="16" fillId="0" borderId="15" xfId="0" applyFont="1" applyBorder="1" applyAlignment="1" applyProtection="1">
      <alignment horizontal="center" vertical="center" wrapText="1"/>
      <protection locked="0"/>
    </xf>
    <xf numFmtId="14" fontId="16" fillId="0" borderId="19" xfId="0" quotePrefix="1" applyNumberFormat="1" applyFont="1" applyBorder="1" applyAlignment="1" applyProtection="1">
      <alignment horizontal="center" vertical="center" wrapText="1"/>
      <protection locked="0"/>
    </xf>
    <xf numFmtId="14" fontId="16" fillId="0" borderId="14" xfId="0" quotePrefix="1" applyNumberFormat="1" applyFont="1" applyBorder="1" applyAlignment="1" applyProtection="1">
      <alignment horizontal="center" vertical="center" wrapText="1"/>
      <protection locked="0"/>
    </xf>
    <xf numFmtId="0" fontId="29" fillId="0" borderId="0" xfId="0" applyFont="1"/>
    <xf numFmtId="0" fontId="27" fillId="0" borderId="0" xfId="0" applyFont="1" applyAlignment="1">
      <alignment vertical="center"/>
    </xf>
    <xf numFmtId="0" fontId="0" fillId="0" borderId="0" xfId="0" applyAlignment="1">
      <alignment horizontal="center" vertical="center" wrapText="1"/>
    </xf>
    <xf numFmtId="0" fontId="16" fillId="0" borderId="0" xfId="0" applyFont="1" applyAlignment="1">
      <alignment horizontal="left" vertical="center" wrapText="1"/>
    </xf>
    <xf numFmtId="0" fontId="16" fillId="0" borderId="0" xfId="0" applyFont="1" applyAlignment="1">
      <alignment horizontal="center" vertical="center" wrapText="1"/>
    </xf>
    <xf numFmtId="0" fontId="16" fillId="0" borderId="0" xfId="0" applyFont="1" applyAlignment="1" applyProtection="1">
      <alignment horizontal="center" vertical="center" wrapText="1"/>
      <protection locked="0"/>
    </xf>
    <xf numFmtId="14" fontId="16" fillId="0" borderId="0" xfId="0" quotePrefix="1" applyNumberFormat="1" applyFont="1" applyAlignment="1" applyProtection="1">
      <alignment horizontal="center" vertical="center" wrapText="1"/>
      <protection locked="0"/>
    </xf>
    <xf numFmtId="10" fontId="16" fillId="0" borderId="15" xfId="0" applyNumberFormat="1" applyFont="1" applyBorder="1" applyAlignment="1">
      <alignment horizontal="center" vertical="center" wrapText="1"/>
    </xf>
    <xf numFmtId="0" fontId="8" fillId="0" borderId="1" xfId="0" applyFont="1" applyBorder="1" applyAlignment="1">
      <alignment vertical="center" wrapText="1"/>
    </xf>
    <xf numFmtId="0" fontId="22" fillId="0" borderId="1" xfId="0" applyFont="1" applyBorder="1" applyAlignment="1">
      <alignment vertical="center" wrapText="1"/>
    </xf>
    <xf numFmtId="0" fontId="22" fillId="0" borderId="1" xfId="0" applyFont="1" applyBorder="1" applyAlignment="1">
      <alignment horizontal="left" vertical="center"/>
    </xf>
    <xf numFmtId="0" fontId="2" fillId="0" borderId="10" xfId="0" applyFont="1" applyBorder="1" applyAlignment="1">
      <alignment horizontal="center" vertical="center"/>
    </xf>
    <xf numFmtId="0" fontId="2" fillId="0" borderId="1" xfId="0" applyFont="1" applyBorder="1" applyAlignment="1">
      <alignment horizontal="left" vertical="center"/>
    </xf>
    <xf numFmtId="0" fontId="5" fillId="0" borderId="1" xfId="0" applyFont="1" applyBorder="1" applyAlignment="1">
      <alignment horizontal="left" vertical="center" wrapText="1"/>
    </xf>
    <xf numFmtId="0" fontId="17" fillId="2" borderId="1" xfId="1" applyFont="1" applyFill="1" applyBorder="1" applyAlignment="1">
      <alignment vertical="center" wrapText="1"/>
    </xf>
    <xf numFmtId="0" fontId="0" fillId="0" borderId="6" xfId="0" applyBorder="1" applyAlignment="1">
      <alignment horizontal="right"/>
    </xf>
    <xf numFmtId="0" fontId="33" fillId="3" borderId="1" xfId="0" applyFont="1" applyFill="1" applyBorder="1" applyAlignment="1">
      <alignment horizontal="center" vertical="center" wrapText="1"/>
    </xf>
    <xf numFmtId="0" fontId="4" fillId="0" borderId="7" xfId="0" applyFont="1" applyBorder="1"/>
    <xf numFmtId="0" fontId="0" fillId="0" borderId="0" xfId="0" applyAlignment="1">
      <alignment vertical="center"/>
    </xf>
    <xf numFmtId="0" fontId="6" fillId="0" borderId="0" xfId="0" applyFont="1" applyAlignment="1">
      <alignment vertical="center"/>
    </xf>
    <xf numFmtId="0" fontId="16" fillId="0" borderId="0" xfId="0" applyFont="1" applyAlignment="1">
      <alignment horizontal="center"/>
    </xf>
    <xf numFmtId="0" fontId="0" fillId="0" borderId="8" xfId="0" applyBorder="1" applyAlignment="1">
      <alignment horizontal="center" vertical="center"/>
    </xf>
    <xf numFmtId="0" fontId="0" fillId="0" borderId="0" xfId="0" applyAlignment="1">
      <alignment horizontal="left" vertical="center" wrapText="1"/>
    </xf>
    <xf numFmtId="0" fontId="0" fillId="0" borderId="21" xfId="0" applyBorder="1"/>
    <xf numFmtId="0" fontId="14" fillId="0" borderId="22" xfId="0" applyFont="1" applyBorder="1"/>
    <xf numFmtId="0" fontId="0" fillId="0" borderId="23" xfId="0" applyBorder="1" applyAlignment="1">
      <alignment horizontal="center"/>
    </xf>
    <xf numFmtId="0" fontId="0" fillId="2" borderId="24" xfId="0" applyFill="1" applyBorder="1" applyAlignment="1">
      <alignment horizontal="center" vertical="center"/>
    </xf>
    <xf numFmtId="0" fontId="0" fillId="2" borderId="25" xfId="0" applyFill="1" applyBorder="1" applyAlignment="1">
      <alignment horizontal="right"/>
    </xf>
    <xf numFmtId="0" fontId="0" fillId="0" borderId="26" xfId="0" applyBorder="1" applyAlignment="1">
      <alignment horizontal="right"/>
    </xf>
    <xf numFmtId="0" fontId="0" fillId="0" borderId="27" xfId="0" applyBorder="1"/>
    <xf numFmtId="0" fontId="0" fillId="2" borderId="25" xfId="0" applyFill="1" applyBorder="1"/>
    <xf numFmtId="0" fontId="0" fillId="0" borderId="25" xfId="0" applyBorder="1"/>
    <xf numFmtId="0" fontId="13" fillId="0" borderId="21" xfId="0" applyFont="1" applyBorder="1"/>
    <xf numFmtId="0" fontId="0" fillId="0" borderId="28" xfId="0" applyBorder="1"/>
    <xf numFmtId="0" fontId="0" fillId="6" borderId="29" xfId="0" applyFill="1" applyBorder="1" applyAlignment="1">
      <alignment horizontal="right"/>
    </xf>
    <xf numFmtId="0" fontId="0" fillId="6" borderId="30" xfId="0" applyFill="1" applyBorder="1" applyAlignment="1">
      <alignment horizontal="right"/>
    </xf>
    <xf numFmtId="0" fontId="0" fillId="0" borderId="31" xfId="0" applyBorder="1"/>
    <xf numFmtId="0" fontId="4" fillId="0" borderId="32" xfId="0" applyFont="1" applyBorder="1"/>
    <xf numFmtId="0" fontId="4" fillId="2" borderId="32" xfId="0" applyFont="1" applyFill="1" applyBorder="1"/>
    <xf numFmtId="0" fontId="0" fillId="0" borderId="34" xfId="0" applyBorder="1"/>
    <xf numFmtId="0" fontId="0" fillId="0" borderId="33" xfId="0" applyBorder="1"/>
    <xf numFmtId="0" fontId="0" fillId="0" borderId="35" xfId="0" applyBorder="1"/>
    <xf numFmtId="0" fontId="6" fillId="7" borderId="0" xfId="0" applyFont="1" applyFill="1" applyAlignment="1">
      <alignment horizontal="center"/>
    </xf>
    <xf numFmtId="0" fontId="6" fillId="4" borderId="0" xfId="0" applyFont="1" applyFill="1" applyAlignment="1">
      <alignment horizontal="center" vertical="center"/>
    </xf>
    <xf numFmtId="0" fontId="4" fillId="6" borderId="10" xfId="0" applyFont="1" applyFill="1" applyBorder="1" applyAlignment="1">
      <alignment horizontal="left" vertical="center"/>
    </xf>
    <xf numFmtId="0" fontId="4" fillId="6" borderId="11" xfId="0" applyFont="1" applyFill="1" applyBorder="1" applyAlignment="1">
      <alignment horizontal="left" vertical="center"/>
    </xf>
    <xf numFmtId="0" fontId="4" fillId="6" borderId="12" xfId="0" applyFont="1" applyFill="1" applyBorder="1" applyAlignment="1">
      <alignment horizontal="left" vertical="center"/>
    </xf>
    <xf numFmtId="0" fontId="4" fillId="6" borderId="1" xfId="0" applyFont="1" applyFill="1" applyBorder="1" applyAlignment="1">
      <alignment horizontal="left"/>
    </xf>
    <xf numFmtId="0" fontId="3" fillId="3" borderId="10"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3" borderId="12" xfId="0" applyFont="1" applyFill="1" applyBorder="1" applyAlignment="1">
      <alignment horizontal="center" vertical="center" wrapText="1"/>
    </xf>
    <xf numFmtId="0" fontId="23" fillId="3" borderId="1" xfId="0" applyFont="1" applyFill="1" applyBorder="1" applyAlignment="1">
      <alignment horizontal="center" vertical="center" wrapText="1"/>
    </xf>
    <xf numFmtId="0" fontId="3" fillId="3" borderId="1" xfId="0" applyFont="1" applyFill="1" applyBorder="1" applyAlignment="1">
      <alignment horizontal="center" vertical="center" wrapText="1"/>
    </xf>
    <xf numFmtId="0" fontId="3" fillId="3" borderId="13" xfId="0" applyFont="1" applyFill="1" applyBorder="1" applyAlignment="1">
      <alignment horizontal="center" vertical="center" wrapText="1"/>
    </xf>
    <xf numFmtId="0" fontId="3" fillId="3" borderId="14" xfId="0" applyFont="1" applyFill="1" applyBorder="1" applyAlignment="1">
      <alignment horizontal="center" vertical="center" wrapText="1"/>
    </xf>
    <xf numFmtId="0" fontId="4" fillId="5" borderId="10" xfId="0" applyFont="1" applyFill="1" applyBorder="1" applyAlignment="1">
      <alignment horizontal="left"/>
    </xf>
    <xf numFmtId="0" fontId="4" fillId="5" borderId="11" xfId="0" applyFont="1" applyFill="1" applyBorder="1" applyAlignment="1">
      <alignment horizontal="left"/>
    </xf>
    <xf numFmtId="0" fontId="4" fillId="5" borderId="12" xfId="0" applyFont="1" applyFill="1" applyBorder="1" applyAlignment="1">
      <alignment horizontal="left"/>
    </xf>
    <xf numFmtId="0" fontId="4" fillId="5" borderId="10" xfId="0" applyFont="1" applyFill="1" applyBorder="1" applyAlignment="1">
      <alignment horizontal="left" vertical="center"/>
    </xf>
    <xf numFmtId="0" fontId="4" fillId="5" borderId="11" xfId="0" applyFont="1" applyFill="1" applyBorder="1" applyAlignment="1">
      <alignment horizontal="left" vertical="center"/>
    </xf>
    <xf numFmtId="0" fontId="4" fillId="5" borderId="12" xfId="0" applyFont="1" applyFill="1" applyBorder="1" applyAlignment="1">
      <alignment horizontal="left" vertical="center"/>
    </xf>
    <xf numFmtId="0" fontId="5" fillId="5" borderId="1" xfId="0" applyFont="1" applyFill="1" applyBorder="1" applyAlignment="1">
      <alignment horizontal="left" vertical="center" wrapText="1"/>
    </xf>
    <xf numFmtId="0" fontId="0" fillId="6" borderId="11" xfId="0" applyFill="1" applyBorder="1" applyAlignment="1">
      <alignment horizontal="left" vertical="center"/>
    </xf>
    <xf numFmtId="0" fontId="0" fillId="6" borderId="12" xfId="0" applyFill="1" applyBorder="1" applyAlignment="1">
      <alignment horizontal="left" vertical="center"/>
    </xf>
    <xf numFmtId="0" fontId="0" fillId="5" borderId="11" xfId="0" applyFill="1" applyBorder="1" applyAlignment="1">
      <alignment horizontal="left" vertical="center"/>
    </xf>
    <xf numFmtId="0" fontId="0" fillId="5" borderId="12" xfId="0" applyFill="1" applyBorder="1" applyAlignment="1">
      <alignment horizontal="left" vertical="center"/>
    </xf>
    <xf numFmtId="0" fontId="0" fillId="0" borderId="10" xfId="0" applyBorder="1" applyAlignment="1">
      <alignment horizontal="left" vertical="center"/>
    </xf>
    <xf numFmtId="0" fontId="0" fillId="0" borderId="11" xfId="0" applyBorder="1" applyAlignment="1">
      <alignment horizontal="left" vertical="center"/>
    </xf>
    <xf numFmtId="0" fontId="0" fillId="0" borderId="12" xfId="0" applyBorder="1" applyAlignment="1">
      <alignment horizontal="left" vertical="center"/>
    </xf>
    <xf numFmtId="0" fontId="18" fillId="3" borderId="0" xfId="0" applyFont="1" applyFill="1" applyAlignment="1">
      <alignment horizontal="center"/>
    </xf>
    <xf numFmtId="0" fontId="4" fillId="0" borderId="1" xfId="0" applyFont="1" applyBorder="1" applyAlignment="1">
      <alignment horizontal="left" vertical="center"/>
    </xf>
    <xf numFmtId="0" fontId="0" fillId="0" borderId="1" xfId="0" applyBorder="1" applyAlignment="1">
      <alignment horizontal="left" vertical="center"/>
    </xf>
    <xf numFmtId="0" fontId="24" fillId="8" borderId="1" xfId="0" applyFont="1" applyFill="1" applyBorder="1" applyAlignment="1">
      <alignment horizontal="center" vertical="center" wrapText="1"/>
    </xf>
    <xf numFmtId="0" fontId="20" fillId="0" borderId="0" xfId="0" applyFont="1" applyAlignment="1">
      <alignment horizontal="center"/>
    </xf>
    <xf numFmtId="0" fontId="4" fillId="0" borderId="10" xfId="0" applyFont="1" applyBorder="1" applyAlignment="1">
      <alignment horizontal="left" vertical="center"/>
    </xf>
    <xf numFmtId="0" fontId="4" fillId="0" borderId="11" xfId="0" applyFont="1" applyBorder="1" applyAlignment="1">
      <alignment horizontal="left" vertical="center"/>
    </xf>
    <xf numFmtId="0" fontId="4" fillId="0" borderId="12" xfId="0" applyFont="1" applyBorder="1" applyAlignment="1">
      <alignment horizontal="left" vertical="center"/>
    </xf>
    <xf numFmtId="0" fontId="12" fillId="2" borderId="10" xfId="0" applyFont="1" applyFill="1" applyBorder="1" applyAlignment="1">
      <alignment horizontal="left" vertical="center"/>
    </xf>
    <xf numFmtId="0" fontId="12" fillId="2" borderId="11" xfId="0" applyFont="1" applyFill="1" applyBorder="1" applyAlignment="1">
      <alignment horizontal="left" vertical="center"/>
    </xf>
    <xf numFmtId="0" fontId="12" fillId="2" borderId="12" xfId="0" applyFont="1" applyFill="1" applyBorder="1" applyAlignment="1">
      <alignment horizontal="left" vertical="center"/>
    </xf>
    <xf numFmtId="0" fontId="4" fillId="6" borderId="1" xfId="0" applyFont="1" applyFill="1" applyBorder="1" applyAlignment="1">
      <alignment horizontal="left" vertical="center"/>
    </xf>
    <xf numFmtId="0" fontId="28" fillId="11" borderId="16" xfId="0" applyFont="1" applyFill="1" applyBorder="1" applyAlignment="1">
      <alignment horizontal="center" vertical="center"/>
    </xf>
    <xf numFmtId="0" fontId="28" fillId="11" borderId="17" xfId="0" applyFont="1" applyFill="1" applyBorder="1" applyAlignment="1">
      <alignment horizontal="center" vertical="center"/>
    </xf>
    <xf numFmtId="0" fontId="28" fillId="11" borderId="18" xfId="0" applyFont="1" applyFill="1" applyBorder="1" applyAlignment="1">
      <alignment horizontal="center" vertical="center"/>
    </xf>
    <xf numFmtId="0" fontId="6" fillId="4" borderId="20" xfId="0" applyFont="1" applyFill="1" applyBorder="1" applyAlignment="1">
      <alignment horizontal="left" vertical="center"/>
    </xf>
    <xf numFmtId="0" fontId="4" fillId="0" borderId="2" xfId="0" applyFont="1" applyBorder="1" applyAlignment="1">
      <alignment horizontal="center"/>
    </xf>
    <xf numFmtId="0" fontId="4" fillId="0" borderId="3" xfId="0" applyFont="1" applyBorder="1" applyAlignment="1">
      <alignment horizontal="center"/>
    </xf>
    <xf numFmtId="0" fontId="4" fillId="0" borderId="4" xfId="0" applyFont="1" applyBorder="1" applyAlignment="1">
      <alignment horizontal="center"/>
    </xf>
    <xf numFmtId="0" fontId="4" fillId="0" borderId="0" xfId="0" applyFont="1" applyAlignment="1">
      <alignment horizontal="center"/>
    </xf>
    <xf numFmtId="0" fontId="12" fillId="0" borderId="0" xfId="0" applyFont="1" applyAlignment="1">
      <alignment horizontal="left"/>
    </xf>
    <xf numFmtId="0" fontId="12" fillId="0" borderId="5" xfId="0" applyFont="1" applyBorder="1" applyAlignment="1">
      <alignment horizontal="left"/>
    </xf>
  </cellXfs>
  <cellStyles count="3">
    <cellStyle name="Normal" xfId="0" builtinId="0"/>
    <cellStyle name="Normal 11 2" xfId="1" xr:uid="{00000000-0005-0000-0000-000001000000}"/>
    <cellStyle name="Normal 2" xfId="2" xr:uid="{00000000-0005-0000-0000-000002000000}"/>
  </cellStyles>
  <dxfs count="86">
    <dxf>
      <fill>
        <patternFill>
          <bgColor rgb="FFFF0000"/>
        </patternFill>
      </fill>
    </dxf>
    <dxf>
      <fill>
        <patternFill>
          <bgColor rgb="FFFFC000"/>
        </patternFill>
      </fill>
    </dxf>
    <dxf>
      <fill>
        <patternFill>
          <bgColor theme="9" tint="0.59996337778862885"/>
        </patternFill>
      </fill>
    </dxf>
    <dxf>
      <fill>
        <patternFill>
          <bgColor rgb="FFFF0000"/>
        </patternFill>
      </fill>
    </dxf>
    <dxf>
      <fill>
        <patternFill>
          <bgColor rgb="FFFFC000"/>
        </patternFill>
      </fill>
    </dxf>
    <dxf>
      <fill>
        <patternFill>
          <bgColor theme="9" tint="0.59996337778862885"/>
        </patternFill>
      </fill>
    </dxf>
    <dxf>
      <fill>
        <patternFill>
          <bgColor theme="9" tint="0.59996337778862885"/>
        </patternFill>
      </fill>
    </dxf>
    <dxf>
      <fill>
        <patternFill>
          <bgColor rgb="FFFF0000"/>
        </patternFill>
      </fill>
    </dxf>
    <dxf>
      <fill>
        <patternFill>
          <bgColor rgb="FFFFC000"/>
        </patternFill>
      </fill>
    </dxf>
    <dxf>
      <fill>
        <patternFill>
          <bgColor rgb="FFFF0000"/>
        </patternFill>
      </fill>
    </dxf>
    <dxf>
      <fill>
        <patternFill>
          <bgColor rgb="FFFFC000"/>
        </patternFill>
      </fill>
    </dxf>
    <dxf>
      <fill>
        <patternFill>
          <bgColor theme="9" tint="0.59996337778862885"/>
        </patternFill>
      </fill>
    </dxf>
    <dxf>
      <fill>
        <patternFill>
          <bgColor rgb="FFFF0000"/>
        </patternFill>
      </fill>
    </dxf>
    <dxf>
      <fill>
        <patternFill>
          <bgColor rgb="FFFFC000"/>
        </patternFill>
      </fill>
    </dxf>
    <dxf>
      <fill>
        <patternFill>
          <bgColor theme="9" tint="0.59996337778862885"/>
        </patternFill>
      </fill>
    </dxf>
    <dxf>
      <fill>
        <patternFill>
          <bgColor rgb="FFFF0000"/>
        </patternFill>
      </fill>
    </dxf>
    <dxf>
      <fill>
        <patternFill>
          <bgColor rgb="FFFFC000"/>
        </patternFill>
      </fill>
    </dxf>
    <dxf>
      <fill>
        <patternFill>
          <bgColor theme="9" tint="0.59996337778862885"/>
        </patternFill>
      </fill>
    </dxf>
    <dxf>
      <fill>
        <patternFill>
          <bgColor rgb="FFFFC000"/>
        </patternFill>
      </fill>
    </dxf>
    <dxf>
      <fill>
        <patternFill>
          <bgColor rgb="FFFF0000"/>
        </patternFill>
      </fill>
    </dxf>
    <dxf>
      <fill>
        <patternFill>
          <bgColor theme="9" tint="0.59996337778862885"/>
        </patternFill>
      </fill>
    </dxf>
    <dxf>
      <fill>
        <patternFill>
          <bgColor theme="9" tint="0.59996337778862885"/>
        </patternFill>
      </fill>
    </dxf>
    <dxf>
      <fill>
        <patternFill>
          <bgColor rgb="FFFFC000"/>
        </patternFill>
      </fill>
    </dxf>
    <dxf>
      <fill>
        <patternFill>
          <bgColor rgb="FFFF0000"/>
        </patternFill>
      </fill>
    </dxf>
    <dxf>
      <fill>
        <patternFill>
          <bgColor rgb="FFFF0000"/>
        </patternFill>
      </fill>
    </dxf>
    <dxf>
      <fill>
        <patternFill>
          <bgColor rgb="FFFFC000"/>
        </patternFill>
      </fill>
    </dxf>
    <dxf>
      <fill>
        <patternFill>
          <bgColor theme="9" tint="0.59996337778862885"/>
        </patternFill>
      </fill>
    </dxf>
    <dxf>
      <fill>
        <patternFill>
          <bgColor rgb="FFFF0000"/>
        </patternFill>
      </fill>
    </dxf>
    <dxf>
      <fill>
        <patternFill>
          <bgColor rgb="FFFFC000"/>
        </patternFill>
      </fill>
    </dxf>
    <dxf>
      <fill>
        <patternFill>
          <bgColor theme="9" tint="0.59996337778862885"/>
        </patternFill>
      </fill>
    </dxf>
    <dxf>
      <fill>
        <patternFill>
          <bgColor rgb="FFFF0000"/>
        </patternFill>
      </fill>
    </dxf>
    <dxf>
      <fill>
        <patternFill>
          <bgColor rgb="FFFFC000"/>
        </patternFill>
      </fill>
    </dxf>
    <dxf>
      <fill>
        <patternFill>
          <bgColor theme="9" tint="0.59996337778862885"/>
        </patternFill>
      </fill>
    </dxf>
    <dxf>
      <fill>
        <patternFill>
          <bgColor rgb="FFFF0000"/>
        </patternFill>
      </fill>
    </dxf>
    <dxf>
      <fill>
        <patternFill>
          <bgColor rgb="FFFFC000"/>
        </patternFill>
      </fill>
    </dxf>
    <dxf>
      <fill>
        <patternFill>
          <bgColor theme="9" tint="0.59996337778862885"/>
        </patternFill>
      </fill>
    </dxf>
    <dxf>
      <fill>
        <patternFill>
          <bgColor rgb="FFFF0000"/>
        </patternFill>
      </fill>
    </dxf>
    <dxf>
      <fill>
        <patternFill>
          <bgColor rgb="FFFFC000"/>
        </patternFill>
      </fill>
    </dxf>
    <dxf>
      <fill>
        <patternFill>
          <bgColor theme="9" tint="0.59996337778862885"/>
        </patternFill>
      </fill>
    </dxf>
    <dxf>
      <fill>
        <patternFill>
          <bgColor rgb="FFFF0000"/>
        </patternFill>
      </fill>
    </dxf>
    <dxf>
      <fill>
        <patternFill>
          <bgColor rgb="FFFFC000"/>
        </patternFill>
      </fill>
    </dxf>
    <dxf>
      <fill>
        <patternFill>
          <bgColor theme="9" tint="0.59996337778862885"/>
        </patternFill>
      </fill>
    </dxf>
    <dxf>
      <fill>
        <patternFill>
          <bgColor theme="9" tint="0.59996337778862885"/>
        </patternFill>
      </fill>
    </dxf>
    <dxf>
      <fill>
        <patternFill>
          <bgColor rgb="FFFF0000"/>
        </patternFill>
      </fill>
    </dxf>
    <dxf>
      <fill>
        <patternFill>
          <bgColor rgb="FFFFC000"/>
        </patternFill>
      </fill>
    </dxf>
    <dxf>
      <fill>
        <patternFill>
          <bgColor rgb="FFFF0000"/>
        </patternFill>
      </fill>
    </dxf>
    <dxf>
      <fill>
        <patternFill>
          <bgColor theme="9" tint="0.59996337778862885"/>
        </patternFill>
      </fill>
    </dxf>
    <dxf>
      <fill>
        <patternFill>
          <bgColor rgb="FFFFC000"/>
        </patternFill>
      </fill>
    </dxf>
    <dxf>
      <fill>
        <patternFill>
          <bgColor theme="9" tint="0.59996337778862885"/>
        </patternFill>
      </fill>
    </dxf>
    <dxf>
      <fill>
        <patternFill>
          <bgColor rgb="FFFFC000"/>
        </patternFill>
      </fill>
    </dxf>
    <dxf>
      <fill>
        <patternFill>
          <bgColor rgb="FFFF0000"/>
        </patternFill>
      </fill>
    </dxf>
    <dxf>
      <fill>
        <patternFill>
          <bgColor rgb="FFFFC000"/>
        </patternFill>
      </fill>
    </dxf>
    <dxf>
      <fill>
        <patternFill>
          <bgColor theme="9" tint="0.59996337778862885"/>
        </patternFill>
      </fill>
    </dxf>
    <dxf>
      <fill>
        <patternFill>
          <bgColor rgb="FFFF0000"/>
        </patternFill>
      </fill>
    </dxf>
    <dxf>
      <fill>
        <patternFill>
          <bgColor rgb="FF92D050"/>
        </patternFill>
      </fill>
    </dxf>
    <dxf>
      <fill>
        <patternFill>
          <bgColor theme="7" tint="0.59996337778862885"/>
        </patternFill>
      </fill>
    </dxf>
    <dxf>
      <fill>
        <patternFill>
          <bgColor rgb="FFFF0000"/>
        </patternFill>
      </fill>
    </dxf>
    <dxf>
      <fill>
        <patternFill>
          <bgColor rgb="FFFF0000"/>
        </patternFill>
      </fill>
    </dxf>
    <dxf>
      <fill>
        <patternFill>
          <bgColor rgb="FF92D050"/>
        </patternFill>
      </fill>
    </dxf>
    <dxf>
      <fill>
        <patternFill>
          <bgColor theme="7" tint="0.59996337778862885"/>
        </patternFill>
      </fill>
    </dxf>
    <dxf>
      <fill>
        <patternFill>
          <bgColor rgb="FFFF0000"/>
        </patternFill>
      </fill>
    </dxf>
    <dxf>
      <fill>
        <patternFill>
          <bgColor rgb="FF92D050"/>
        </patternFill>
      </fill>
    </dxf>
    <dxf>
      <fill>
        <patternFill>
          <bgColor theme="7" tint="0.59996337778862885"/>
        </patternFill>
      </fill>
    </dxf>
    <dxf>
      <fill>
        <patternFill>
          <bgColor rgb="FFFF0000"/>
        </patternFill>
      </fill>
    </dxf>
    <dxf>
      <fill>
        <patternFill>
          <bgColor theme="7" tint="0.59996337778862885"/>
        </patternFill>
      </fill>
    </dxf>
    <dxf>
      <fill>
        <patternFill>
          <bgColor rgb="FF92D050"/>
        </patternFill>
      </fill>
    </dxf>
    <dxf>
      <fill>
        <patternFill>
          <bgColor rgb="FF92D050"/>
        </patternFill>
      </fill>
    </dxf>
    <dxf>
      <fill>
        <patternFill>
          <bgColor theme="7" tint="0.59996337778862885"/>
        </patternFill>
      </fill>
    </dxf>
    <dxf>
      <fill>
        <patternFill>
          <bgColor theme="7" tint="0.59996337778862885"/>
        </patternFill>
      </fill>
    </dxf>
    <dxf>
      <fill>
        <patternFill>
          <bgColor rgb="FFFF0000"/>
        </patternFill>
      </fill>
    </dxf>
    <dxf>
      <fill>
        <patternFill>
          <bgColor rgb="FF92D050"/>
        </patternFill>
      </fill>
    </dxf>
    <dxf>
      <fill>
        <patternFill>
          <bgColor theme="7" tint="0.59996337778862885"/>
        </patternFill>
      </fill>
    </dxf>
    <dxf>
      <fill>
        <patternFill>
          <bgColor theme="7" tint="0.59996337778862885"/>
        </patternFill>
      </fill>
    </dxf>
    <dxf>
      <fill>
        <patternFill>
          <bgColor rgb="FFFF0000"/>
        </patternFill>
      </fill>
    </dxf>
    <dxf>
      <fill>
        <patternFill>
          <bgColor rgb="FF92D050"/>
        </patternFill>
      </fill>
    </dxf>
    <dxf>
      <font>
        <b val="0"/>
        <i val="0"/>
      </font>
      <fill>
        <patternFill>
          <fgColor auto="1"/>
          <bgColor rgb="FFFF0000"/>
        </patternFill>
      </fill>
    </dxf>
    <dxf>
      <fill>
        <patternFill>
          <bgColor rgb="FF92D050"/>
        </patternFill>
      </fill>
    </dxf>
    <dxf>
      <font>
        <b val="0"/>
        <i val="0"/>
      </font>
      <fill>
        <patternFill>
          <fgColor auto="1"/>
          <bgColor rgb="FFFF0000"/>
        </patternFill>
      </fill>
    </dxf>
    <dxf>
      <font>
        <b val="0"/>
        <i val="0"/>
      </font>
      <fill>
        <patternFill>
          <fgColor auto="1"/>
          <bgColor rgb="FFFF0000"/>
        </patternFill>
      </fill>
    </dxf>
    <dxf>
      <fill>
        <patternFill>
          <bgColor rgb="FF92D050"/>
        </patternFill>
      </fill>
    </dxf>
    <dxf>
      <font>
        <b val="0"/>
        <i val="0"/>
      </font>
      <fill>
        <patternFill>
          <fgColor auto="1"/>
          <bgColor rgb="FFFF0000"/>
        </patternFill>
      </fill>
    </dxf>
    <dxf>
      <fill>
        <patternFill>
          <bgColor rgb="FF92D050"/>
        </patternFill>
      </fill>
    </dxf>
    <dxf>
      <fill>
        <patternFill>
          <bgColor rgb="FF92D050"/>
        </patternFill>
      </fill>
    </dxf>
    <dxf>
      <fill>
        <patternFill>
          <bgColor rgb="FFFF0000"/>
        </patternFill>
      </fill>
    </dxf>
    <dxf>
      <fill>
        <patternFill>
          <bgColor theme="7" tint="0.59996337778862885"/>
        </patternFill>
      </fill>
    </dxf>
    <dxf>
      <fill>
        <patternFill>
          <bgColor theme="7" tint="0.59996337778862885"/>
        </patternFill>
      </fill>
    </dxf>
  </dxfs>
  <tableStyles count="0" defaultTableStyle="TableStyleMedium2" defaultPivotStyle="PivotStyleLight16"/>
  <colors>
    <mruColors>
      <color rgb="FFCE3A45"/>
      <color rgb="FF90E0D8"/>
      <color rgb="FFDEF6F4"/>
      <color rgb="FF75D9D0"/>
      <color rgb="FFE3851D"/>
      <color rgb="FFD6CE32"/>
      <color rgb="FFEA5D26"/>
      <color rgb="FFBAECE7"/>
      <color rgb="FF2AA89F"/>
      <color rgb="FF344B5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eetMetadata" Target="metadata.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2"/>
            </a:solidFill>
            <a:ln>
              <a:noFill/>
            </a:ln>
            <a:effectLst/>
          </c:spPr>
          <c:invertIfNegative val="0"/>
          <c:cat>
            <c:strRef>
              <c:f>(Résultats!$B$23,Résultats!$B$30)</c:f>
              <c:strCache>
                <c:ptCount val="2"/>
                <c:pt idx="0">
                  <c:v>Stratégie de la PECM</c:v>
                </c:pt>
                <c:pt idx="1">
                  <c:v>Mise en œuvre de la PECM</c:v>
                </c:pt>
              </c:strCache>
            </c:strRef>
          </c:cat>
          <c:val>
            <c:numRef>
              <c:f>(Résultats!$C$23,Résultats!$C$30)</c:f>
              <c:numCache>
                <c:formatCode>0%</c:formatCode>
                <c:ptCount val="2"/>
                <c:pt idx="0">
                  <c:v>0</c:v>
                </c:pt>
                <c:pt idx="1">
                  <c:v>0</c:v>
                </c:pt>
              </c:numCache>
            </c:numRef>
          </c:val>
          <c:extLst>
            <c:ext xmlns:c16="http://schemas.microsoft.com/office/drawing/2014/chart" uri="{C3380CC4-5D6E-409C-BE32-E72D297353CC}">
              <c16:uniqueId val="{00000000-299D-451C-9672-0E14A8A1E289}"/>
            </c:ext>
          </c:extLst>
        </c:ser>
        <c:dLbls>
          <c:showLegendKey val="0"/>
          <c:showVal val="0"/>
          <c:showCatName val="0"/>
          <c:showSerName val="0"/>
          <c:showPercent val="0"/>
          <c:showBubbleSize val="0"/>
        </c:dLbls>
        <c:gapWidth val="180"/>
        <c:overlap val="-27"/>
        <c:axId val="433561375"/>
        <c:axId val="433559295"/>
      </c:barChart>
      <c:catAx>
        <c:axId val="433561375"/>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33559295"/>
        <c:crosses val="autoZero"/>
        <c:auto val="1"/>
        <c:lblAlgn val="ctr"/>
        <c:lblOffset val="100"/>
        <c:noMultiLvlLbl val="0"/>
      </c:catAx>
      <c:valAx>
        <c:axId val="433559295"/>
        <c:scaling>
          <c:orientation val="minMax"/>
          <c:max val="1"/>
          <c:min val="0"/>
        </c:scaling>
        <c:delete val="0"/>
        <c:axPos val="l"/>
        <c:majorGridlines>
          <c:spPr>
            <a:ln w="9525" cap="flat" cmpd="sng" algn="ctr">
              <a:solidFill>
                <a:schemeClr val="tx1">
                  <a:lumMod val="15000"/>
                  <a:lumOff val="85000"/>
                </a:schemeClr>
              </a:solidFill>
              <a:round/>
            </a:ln>
            <a:effectLst/>
          </c:spPr>
        </c:majorGridlines>
        <c:numFmt formatCode="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33561375"/>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93132427477515"/>
          <c:y val="0.21563019996989685"/>
          <c:w val="0.42450476793507219"/>
          <c:h val="0.70358518824046945"/>
        </c:manualLayout>
      </c:layout>
      <c:radarChart>
        <c:radarStyle val="marker"/>
        <c:varyColors val="0"/>
        <c:ser>
          <c:idx val="0"/>
          <c:order val="0"/>
          <c:spPr>
            <a:ln w="28575" cap="rnd">
              <a:solidFill>
                <a:schemeClr val="accent1"/>
              </a:solidFill>
              <a:round/>
            </a:ln>
            <a:effectLst/>
          </c:spPr>
          <c:marker>
            <c:symbol val="none"/>
          </c:marker>
          <c:cat>
            <c:strRef>
              <c:f>(Résultats!$B$24:$B$28,Résultats!$B$31:$B$34)</c:f>
              <c:strCache>
                <c:ptCount val="9"/>
                <c:pt idx="0">
                  <c:v>Stratégie et enjeux de la sécurisation de la PECM</c:v>
                </c:pt>
                <c:pt idx="1">
                  <c:v>Evènements indésirables</c:v>
                </c:pt>
                <c:pt idx="2">
                  <c:v>Protocoles / procédures</c:v>
                </c:pt>
                <c:pt idx="3">
                  <c:v>Projet d'accompagnement</c:v>
                </c:pt>
                <c:pt idx="4">
                  <c:v>Formation / Information</c:v>
                </c:pt>
                <c:pt idx="5">
                  <c:v>Prescription / Dispensation</c:v>
                </c:pt>
                <c:pt idx="6">
                  <c:v>Préparation / Administration</c:v>
                </c:pt>
                <c:pt idx="7">
                  <c:v>Surveillance</c:v>
                </c:pt>
                <c:pt idx="8">
                  <c:v>Stockage</c:v>
                </c:pt>
              </c:strCache>
            </c:strRef>
          </c:cat>
          <c:val>
            <c:numRef>
              <c:f>(Résultats!$C$24:$C$28,Résultats!$C$31:$C$34)</c:f>
              <c:numCache>
                <c:formatCode>0%</c:formatCode>
                <c:ptCount val="9"/>
                <c:pt idx="0">
                  <c:v>0</c:v>
                </c:pt>
                <c:pt idx="1">
                  <c:v>0</c:v>
                </c:pt>
                <c:pt idx="2">
                  <c:v>0</c:v>
                </c:pt>
                <c:pt idx="3">
                  <c:v>0</c:v>
                </c:pt>
                <c:pt idx="4">
                  <c:v>0</c:v>
                </c:pt>
                <c:pt idx="5">
                  <c:v>0</c:v>
                </c:pt>
                <c:pt idx="6">
                  <c:v>0</c:v>
                </c:pt>
                <c:pt idx="7">
                  <c:v>0</c:v>
                </c:pt>
                <c:pt idx="8">
                  <c:v>0</c:v>
                </c:pt>
              </c:numCache>
            </c:numRef>
          </c:val>
          <c:extLst>
            <c:ext xmlns:c16="http://schemas.microsoft.com/office/drawing/2014/chart" uri="{C3380CC4-5D6E-409C-BE32-E72D297353CC}">
              <c16:uniqueId val="{00000000-8598-423E-98B8-F161F5F7A57E}"/>
            </c:ext>
          </c:extLst>
        </c:ser>
        <c:dLbls>
          <c:showLegendKey val="0"/>
          <c:showVal val="0"/>
          <c:showCatName val="0"/>
          <c:showSerName val="0"/>
          <c:showPercent val="0"/>
          <c:showBubbleSize val="0"/>
        </c:dLbls>
        <c:axId val="466628224"/>
        <c:axId val="466628640"/>
      </c:radarChart>
      <c:catAx>
        <c:axId val="466628224"/>
        <c:scaling>
          <c:orientation val="minMax"/>
        </c:scaling>
        <c:delete val="0"/>
        <c:axPos val="b"/>
        <c:numFmt formatCode="General" sourceLinked="0"/>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66628640"/>
        <c:crosses val="autoZero"/>
        <c:auto val="1"/>
        <c:lblAlgn val="ctr"/>
        <c:lblOffset val="100"/>
        <c:noMultiLvlLbl val="0"/>
      </c:catAx>
      <c:valAx>
        <c:axId val="466628640"/>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66628224"/>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8" Type="http://schemas.openxmlformats.org/officeDocument/2006/relationships/image" Target="../media/image2.png"/><Relationship Id="rId3" Type="http://schemas.openxmlformats.org/officeDocument/2006/relationships/hyperlink" Target="#'Audit dossiers'!A1"/><Relationship Id="rId7" Type="http://schemas.openxmlformats.org/officeDocument/2006/relationships/image" Target="../media/image1.png"/><Relationship Id="rId2" Type="http://schemas.openxmlformats.org/officeDocument/2006/relationships/hyperlink" Target="#'Audit flash'!A1"/><Relationship Id="rId1" Type="http://schemas.openxmlformats.org/officeDocument/2006/relationships/hyperlink" Target="#'Informations g&#233;n&#233;rales'!A1"/><Relationship Id="rId6" Type="http://schemas.openxmlformats.org/officeDocument/2006/relationships/hyperlink" Target="#'Plan d''actions'!A1"/><Relationship Id="rId5" Type="http://schemas.openxmlformats.org/officeDocument/2006/relationships/hyperlink" Target="#R&#233;sultats!A1"/><Relationship Id="rId4" Type="http://schemas.openxmlformats.org/officeDocument/2006/relationships/hyperlink" Target="#'Audit terrain'!A1"/><Relationship Id="rId9" Type="http://schemas.openxmlformats.org/officeDocument/2006/relationships/image" Target="../media/image3.png"/></Relationships>
</file>

<file path=xl/drawings/_rels/drawing2.xml.rels><?xml version="1.0" encoding="UTF-8" standalone="yes"?>
<Relationships xmlns="http://schemas.openxmlformats.org/package/2006/relationships"><Relationship Id="rId8" Type="http://schemas.openxmlformats.org/officeDocument/2006/relationships/image" Target="../media/image2.png"/><Relationship Id="rId3" Type="http://schemas.openxmlformats.org/officeDocument/2006/relationships/hyperlink" Target="#'Audit flash'!A1"/><Relationship Id="rId7" Type="http://schemas.openxmlformats.org/officeDocument/2006/relationships/image" Target="../media/image1.png"/><Relationship Id="rId2" Type="http://schemas.openxmlformats.org/officeDocument/2006/relationships/hyperlink" Target="#'Avant-propos'!A1"/><Relationship Id="rId1" Type="http://schemas.openxmlformats.org/officeDocument/2006/relationships/hyperlink" Target="#'Audit dossiers'!A1"/><Relationship Id="rId6" Type="http://schemas.openxmlformats.org/officeDocument/2006/relationships/hyperlink" Target="#'Plan d''actions'!A1"/><Relationship Id="rId5" Type="http://schemas.openxmlformats.org/officeDocument/2006/relationships/hyperlink" Target="#R&#233;sultats!A1"/><Relationship Id="rId4" Type="http://schemas.openxmlformats.org/officeDocument/2006/relationships/hyperlink" Target="#'Audit terrain'!A1"/><Relationship Id="rId9" Type="http://schemas.openxmlformats.org/officeDocument/2006/relationships/image" Target="../media/image3.png"/></Relationships>
</file>

<file path=xl/drawings/_rels/drawing3.xml.rels><?xml version="1.0" encoding="UTF-8" standalone="yes"?>
<Relationships xmlns="http://schemas.openxmlformats.org/package/2006/relationships"><Relationship Id="rId8" Type="http://schemas.openxmlformats.org/officeDocument/2006/relationships/image" Target="../media/image2.png"/><Relationship Id="rId3" Type="http://schemas.openxmlformats.org/officeDocument/2006/relationships/hyperlink" Target="#'Informations g&#233;n&#233;rales'!A1"/><Relationship Id="rId7" Type="http://schemas.openxmlformats.org/officeDocument/2006/relationships/image" Target="../media/image1.png"/><Relationship Id="rId2" Type="http://schemas.openxmlformats.org/officeDocument/2006/relationships/hyperlink" Target="#'Avant-propos'!A1"/><Relationship Id="rId1" Type="http://schemas.openxmlformats.org/officeDocument/2006/relationships/hyperlink" Target="#R&#233;sultats!A1"/><Relationship Id="rId6" Type="http://schemas.openxmlformats.org/officeDocument/2006/relationships/hyperlink" Target="#'Plan d''actions'!A1"/><Relationship Id="rId5" Type="http://schemas.openxmlformats.org/officeDocument/2006/relationships/hyperlink" Target="#'Audit terrain'!A1"/><Relationship Id="rId4" Type="http://schemas.openxmlformats.org/officeDocument/2006/relationships/hyperlink" Target="#'Audit dossiers'!A1"/><Relationship Id="rId9" Type="http://schemas.openxmlformats.org/officeDocument/2006/relationships/image" Target="../media/image3.png"/></Relationships>
</file>

<file path=xl/drawings/_rels/drawing4.xml.rels><?xml version="1.0" encoding="UTF-8" standalone="yes"?>
<Relationships xmlns="http://schemas.openxmlformats.org/package/2006/relationships"><Relationship Id="rId8" Type="http://schemas.openxmlformats.org/officeDocument/2006/relationships/image" Target="../media/image2.png"/><Relationship Id="rId3" Type="http://schemas.openxmlformats.org/officeDocument/2006/relationships/hyperlink" Target="#'Audit flash'!A1"/><Relationship Id="rId7" Type="http://schemas.openxmlformats.org/officeDocument/2006/relationships/image" Target="../media/image1.png"/><Relationship Id="rId2" Type="http://schemas.openxmlformats.org/officeDocument/2006/relationships/hyperlink" Target="#'Informations g&#233;n&#233;rales'!A1"/><Relationship Id="rId1" Type="http://schemas.openxmlformats.org/officeDocument/2006/relationships/hyperlink" Target="#'Avant-propos'!A1"/><Relationship Id="rId6" Type="http://schemas.openxmlformats.org/officeDocument/2006/relationships/hyperlink" Target="#'Plan d''actions'!A1"/><Relationship Id="rId5" Type="http://schemas.openxmlformats.org/officeDocument/2006/relationships/hyperlink" Target="#R&#233;sultats!A1"/><Relationship Id="rId4" Type="http://schemas.openxmlformats.org/officeDocument/2006/relationships/hyperlink" Target="#'Audit terrain'!A1"/><Relationship Id="rId9" Type="http://schemas.openxmlformats.org/officeDocument/2006/relationships/image" Target="../media/image3.png"/></Relationships>
</file>

<file path=xl/drawings/_rels/drawing5.xml.rels><?xml version="1.0" encoding="UTF-8" standalone="yes"?>
<Relationships xmlns="http://schemas.openxmlformats.org/package/2006/relationships"><Relationship Id="rId8" Type="http://schemas.openxmlformats.org/officeDocument/2006/relationships/image" Target="../media/image2.png"/><Relationship Id="rId3" Type="http://schemas.openxmlformats.org/officeDocument/2006/relationships/hyperlink" Target="#'Audit flash'!A1"/><Relationship Id="rId7" Type="http://schemas.openxmlformats.org/officeDocument/2006/relationships/image" Target="../media/image1.png"/><Relationship Id="rId2" Type="http://schemas.openxmlformats.org/officeDocument/2006/relationships/hyperlink" Target="#'Informations g&#233;n&#233;rales'!A1"/><Relationship Id="rId1" Type="http://schemas.openxmlformats.org/officeDocument/2006/relationships/hyperlink" Target="#'Avant-propos'!A1"/><Relationship Id="rId6" Type="http://schemas.openxmlformats.org/officeDocument/2006/relationships/hyperlink" Target="#'Plan d''actions'!A1"/><Relationship Id="rId5" Type="http://schemas.openxmlformats.org/officeDocument/2006/relationships/hyperlink" Target="#R&#233;sultats!A1"/><Relationship Id="rId4" Type="http://schemas.openxmlformats.org/officeDocument/2006/relationships/hyperlink" Target="#'Audit dossiers'!A1"/><Relationship Id="rId9" Type="http://schemas.openxmlformats.org/officeDocument/2006/relationships/image" Target="../media/image3.png"/></Relationships>
</file>

<file path=xl/drawings/_rels/drawing6.xml.rels><?xml version="1.0" encoding="UTF-8" standalone="yes"?>
<Relationships xmlns="http://schemas.openxmlformats.org/package/2006/relationships"><Relationship Id="rId8" Type="http://schemas.openxmlformats.org/officeDocument/2006/relationships/chart" Target="../charts/chart1.xml"/><Relationship Id="rId3" Type="http://schemas.openxmlformats.org/officeDocument/2006/relationships/hyperlink" Target="#'Audit flash'!A1"/><Relationship Id="rId7" Type="http://schemas.openxmlformats.org/officeDocument/2006/relationships/image" Target="../media/image1.png"/><Relationship Id="rId2" Type="http://schemas.openxmlformats.org/officeDocument/2006/relationships/hyperlink" Target="#'Informations g&#233;n&#233;rales'!A1"/><Relationship Id="rId1" Type="http://schemas.openxmlformats.org/officeDocument/2006/relationships/hyperlink" Target="#'Avant-propos'!A1"/><Relationship Id="rId6" Type="http://schemas.openxmlformats.org/officeDocument/2006/relationships/hyperlink" Target="#'Plan d''actions'!A1"/><Relationship Id="rId11" Type="http://schemas.openxmlformats.org/officeDocument/2006/relationships/chart" Target="../charts/chart2.xml"/><Relationship Id="rId5" Type="http://schemas.openxmlformats.org/officeDocument/2006/relationships/hyperlink" Target="#'Audit terrain'!A1"/><Relationship Id="rId10" Type="http://schemas.openxmlformats.org/officeDocument/2006/relationships/image" Target="../media/image3.png"/><Relationship Id="rId4" Type="http://schemas.openxmlformats.org/officeDocument/2006/relationships/hyperlink" Target="#'Audit dossiers'!A1"/><Relationship Id="rId9" Type="http://schemas.openxmlformats.org/officeDocument/2006/relationships/image" Target="../media/image2.png"/></Relationships>
</file>

<file path=xl/drawings/_rels/drawing7.xml.rels><?xml version="1.0" encoding="UTF-8" standalone="yes"?>
<Relationships xmlns="http://schemas.openxmlformats.org/package/2006/relationships"><Relationship Id="rId8" Type="http://schemas.openxmlformats.org/officeDocument/2006/relationships/image" Target="../media/image2.png"/><Relationship Id="rId3" Type="http://schemas.openxmlformats.org/officeDocument/2006/relationships/hyperlink" Target="#'Audit flash'!A1"/><Relationship Id="rId7" Type="http://schemas.openxmlformats.org/officeDocument/2006/relationships/image" Target="../media/image1.png"/><Relationship Id="rId2" Type="http://schemas.openxmlformats.org/officeDocument/2006/relationships/hyperlink" Target="#'Informations g&#233;n&#233;rales'!A1"/><Relationship Id="rId1" Type="http://schemas.openxmlformats.org/officeDocument/2006/relationships/hyperlink" Target="#'Avant-propos'!A1"/><Relationship Id="rId6" Type="http://schemas.openxmlformats.org/officeDocument/2006/relationships/hyperlink" Target="#R&#233;sultats!A1"/><Relationship Id="rId5" Type="http://schemas.openxmlformats.org/officeDocument/2006/relationships/hyperlink" Target="#'Audit terrain'!A1"/><Relationship Id="rId4" Type="http://schemas.openxmlformats.org/officeDocument/2006/relationships/hyperlink" Target="#'Audit dossiers'!A1"/><Relationship Id="rId9" Type="http://schemas.openxmlformats.org/officeDocument/2006/relationships/image" Target="../media/image3.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4.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4.png"/></Relationships>
</file>

<file path=xl/drawings/_rels/vmlDrawing3.vml.rels><?xml version="1.0" encoding="UTF-8" standalone="yes"?>
<Relationships xmlns="http://schemas.openxmlformats.org/package/2006/relationships"><Relationship Id="rId1" Type="http://schemas.openxmlformats.org/officeDocument/2006/relationships/image" Target="../media/image5.png"/></Relationships>
</file>

<file path=xl/drawings/_rels/vmlDrawing4.vml.rels><?xml version="1.0" encoding="UTF-8" standalone="yes"?>
<Relationships xmlns="http://schemas.openxmlformats.org/package/2006/relationships"><Relationship Id="rId1" Type="http://schemas.openxmlformats.org/officeDocument/2006/relationships/image" Target="../media/image5.png"/></Relationships>
</file>

<file path=xl/drawings/_rels/vmlDrawing5.vml.rels><?xml version="1.0" encoding="UTF-8" standalone="yes"?>
<Relationships xmlns="http://schemas.openxmlformats.org/package/2006/relationships"><Relationship Id="rId1" Type="http://schemas.openxmlformats.org/officeDocument/2006/relationships/image" Target="../media/image4.png"/></Relationships>
</file>

<file path=xl/drawings/_rels/vmlDrawing6.vml.rels><?xml version="1.0" encoding="UTF-8" standalone="yes"?>
<Relationships xmlns="http://schemas.openxmlformats.org/package/2006/relationships"><Relationship Id="rId1" Type="http://schemas.openxmlformats.org/officeDocument/2006/relationships/image" Target="../media/image4.png"/></Relationships>
</file>

<file path=xl/drawings/_rels/vmlDrawing7.v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xdr:from>
      <xdr:col>0</xdr:col>
      <xdr:colOff>206375</xdr:colOff>
      <xdr:row>3</xdr:row>
      <xdr:rowOff>63500</xdr:rowOff>
    </xdr:from>
    <xdr:to>
      <xdr:col>2</xdr:col>
      <xdr:colOff>140013</xdr:colOff>
      <xdr:row>6</xdr:row>
      <xdr:rowOff>28782</xdr:rowOff>
    </xdr:to>
    <xdr:grpSp>
      <xdr:nvGrpSpPr>
        <xdr:cNvPr id="2" name="Groupe 1">
          <a:extLst>
            <a:ext uri="{FF2B5EF4-FFF2-40B4-BE49-F238E27FC236}">
              <a16:creationId xmlns:a16="http://schemas.microsoft.com/office/drawing/2014/main" id="{7711DFE2-EFEB-2D98-A687-B25ED20B4A37}"/>
            </a:ext>
          </a:extLst>
        </xdr:cNvPr>
        <xdr:cNvGrpSpPr/>
      </xdr:nvGrpSpPr>
      <xdr:grpSpPr>
        <a:xfrm>
          <a:off x="206375" y="635000"/>
          <a:ext cx="11952456" cy="536782"/>
          <a:chOff x="206375" y="606425"/>
          <a:chExt cx="12510746" cy="508207"/>
        </a:xfrm>
      </xdr:grpSpPr>
      <xdr:sp macro="" textlink="">
        <xdr:nvSpPr>
          <xdr:cNvPr id="8" name="Flèche : chevron 7">
            <a:extLst>
              <a:ext uri="{FF2B5EF4-FFF2-40B4-BE49-F238E27FC236}">
                <a16:creationId xmlns:a16="http://schemas.microsoft.com/office/drawing/2014/main" id="{C98C2614-DB41-42DB-B68B-C83AF000B351}"/>
              </a:ext>
            </a:extLst>
          </xdr:cNvPr>
          <xdr:cNvSpPr/>
        </xdr:nvSpPr>
        <xdr:spPr>
          <a:xfrm>
            <a:off x="206375" y="609227"/>
            <a:ext cx="2030734" cy="505198"/>
          </a:xfrm>
          <a:prstGeom prst="chevron">
            <a:avLst/>
          </a:prstGeom>
          <a:solidFill>
            <a:srgbClr val="EA5D26"/>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Avant-propos</a:t>
            </a:r>
          </a:p>
        </xdr:txBody>
      </xdr:sp>
      <xdr:sp macro="" textlink="">
        <xdr:nvSpPr>
          <xdr:cNvPr id="18" name="Flèche : chevron 17">
            <a:hlinkClick xmlns:r="http://schemas.openxmlformats.org/officeDocument/2006/relationships" r:id="rId1"/>
            <a:extLst>
              <a:ext uri="{FF2B5EF4-FFF2-40B4-BE49-F238E27FC236}">
                <a16:creationId xmlns:a16="http://schemas.microsoft.com/office/drawing/2014/main" id="{6A3693C8-7A20-455B-B5BF-72CECD238D34}"/>
              </a:ext>
            </a:extLst>
          </xdr:cNvPr>
          <xdr:cNvSpPr/>
        </xdr:nvSpPr>
        <xdr:spPr>
          <a:xfrm>
            <a:off x="1960837" y="606425"/>
            <a:ext cx="2030734" cy="508000"/>
          </a:xfrm>
          <a:prstGeom prst="chevron">
            <a:avLst/>
          </a:prstGeom>
          <a:solidFill>
            <a:srgbClr val="2AA89F"/>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Informations </a:t>
            </a:r>
          </a:p>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générales</a:t>
            </a:r>
          </a:p>
        </xdr:txBody>
      </xdr:sp>
      <xdr:sp macro="" textlink="">
        <xdr:nvSpPr>
          <xdr:cNvPr id="19" name="Flèche : chevron 18">
            <a:hlinkClick xmlns:r="http://schemas.openxmlformats.org/officeDocument/2006/relationships" r:id="rId2"/>
            <a:extLst>
              <a:ext uri="{FF2B5EF4-FFF2-40B4-BE49-F238E27FC236}">
                <a16:creationId xmlns:a16="http://schemas.microsoft.com/office/drawing/2014/main" id="{DF2F73DC-C8C4-4EC7-9897-DBD0DF91B912}"/>
              </a:ext>
            </a:extLst>
          </xdr:cNvPr>
          <xdr:cNvSpPr/>
        </xdr:nvSpPr>
        <xdr:spPr>
          <a:xfrm>
            <a:off x="3704412" y="609600"/>
            <a:ext cx="2040259" cy="505032"/>
          </a:xfrm>
          <a:prstGeom prst="chevron">
            <a:avLst/>
          </a:prstGeom>
          <a:solidFill>
            <a:srgbClr val="2AA89F"/>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Audit flash</a:t>
            </a:r>
          </a:p>
        </xdr:txBody>
      </xdr:sp>
      <xdr:sp macro="" textlink="">
        <xdr:nvSpPr>
          <xdr:cNvPr id="20" name="Flèche : chevron 19">
            <a:hlinkClick xmlns:r="http://schemas.openxmlformats.org/officeDocument/2006/relationships" r:id="rId3"/>
            <a:extLst>
              <a:ext uri="{FF2B5EF4-FFF2-40B4-BE49-F238E27FC236}">
                <a16:creationId xmlns:a16="http://schemas.microsoft.com/office/drawing/2014/main" id="{9B11A25B-5FC9-4226-9417-7C18CF866DE4}"/>
              </a:ext>
            </a:extLst>
          </xdr:cNvPr>
          <xdr:cNvSpPr/>
        </xdr:nvSpPr>
        <xdr:spPr>
          <a:xfrm>
            <a:off x="5477340" y="609600"/>
            <a:ext cx="1976735" cy="504825"/>
          </a:xfrm>
          <a:prstGeom prst="chevron">
            <a:avLst/>
          </a:prstGeom>
          <a:solidFill>
            <a:srgbClr val="2AA89F"/>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Audit dossiers</a:t>
            </a:r>
          </a:p>
        </xdr:txBody>
      </xdr:sp>
      <xdr:sp macro="" textlink="">
        <xdr:nvSpPr>
          <xdr:cNvPr id="21" name="Flèche : chevron 20">
            <a:hlinkClick xmlns:r="http://schemas.openxmlformats.org/officeDocument/2006/relationships" r:id="rId4"/>
            <a:extLst>
              <a:ext uri="{FF2B5EF4-FFF2-40B4-BE49-F238E27FC236}">
                <a16:creationId xmlns:a16="http://schemas.microsoft.com/office/drawing/2014/main" id="{A89834F0-A1C0-4B0A-BB1C-A10D762A4F13}"/>
              </a:ext>
            </a:extLst>
          </xdr:cNvPr>
          <xdr:cNvSpPr/>
        </xdr:nvSpPr>
        <xdr:spPr>
          <a:xfrm>
            <a:off x="7170988" y="609600"/>
            <a:ext cx="2033909" cy="501857"/>
          </a:xfrm>
          <a:prstGeom prst="chevron">
            <a:avLst/>
          </a:prstGeom>
          <a:solidFill>
            <a:srgbClr val="2AA89F"/>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Audit terrain</a:t>
            </a:r>
          </a:p>
        </xdr:txBody>
      </xdr:sp>
      <xdr:sp macro="" textlink="">
        <xdr:nvSpPr>
          <xdr:cNvPr id="22" name="Flèche : chevron 21">
            <a:hlinkClick xmlns:r="http://schemas.openxmlformats.org/officeDocument/2006/relationships" r:id="rId5"/>
            <a:extLst>
              <a:ext uri="{FF2B5EF4-FFF2-40B4-BE49-F238E27FC236}">
                <a16:creationId xmlns:a16="http://schemas.microsoft.com/office/drawing/2014/main" id="{B675A47A-DD8A-4413-ADFF-AA8986803529}"/>
              </a:ext>
            </a:extLst>
          </xdr:cNvPr>
          <xdr:cNvSpPr/>
        </xdr:nvSpPr>
        <xdr:spPr>
          <a:xfrm>
            <a:off x="8928766" y="609600"/>
            <a:ext cx="2027560" cy="501650"/>
          </a:xfrm>
          <a:prstGeom prst="chevron">
            <a:avLst/>
          </a:prstGeom>
          <a:solidFill>
            <a:srgbClr val="2AA89F"/>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Résultats</a:t>
            </a:r>
          </a:p>
        </xdr:txBody>
      </xdr:sp>
      <xdr:sp macro="" textlink="">
        <xdr:nvSpPr>
          <xdr:cNvPr id="25" name="Flèche : chevron 24">
            <a:hlinkClick xmlns:r="http://schemas.openxmlformats.org/officeDocument/2006/relationships" r:id="rId6"/>
            <a:extLst>
              <a:ext uri="{FF2B5EF4-FFF2-40B4-BE49-F238E27FC236}">
                <a16:creationId xmlns:a16="http://schemas.microsoft.com/office/drawing/2014/main" id="{D554B353-E7DD-4A0A-A52D-B1DAFC8792F8}"/>
              </a:ext>
            </a:extLst>
          </xdr:cNvPr>
          <xdr:cNvSpPr/>
        </xdr:nvSpPr>
        <xdr:spPr>
          <a:xfrm>
            <a:off x="10683212" y="609600"/>
            <a:ext cx="2033909" cy="501650"/>
          </a:xfrm>
          <a:prstGeom prst="chevron">
            <a:avLst/>
          </a:prstGeom>
          <a:solidFill>
            <a:srgbClr val="2AA89F"/>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Plan d'actions</a:t>
            </a:r>
          </a:p>
        </xdr:txBody>
      </xdr:sp>
      <xdr:pic>
        <xdr:nvPicPr>
          <xdr:cNvPr id="26" name="Image 12" descr="RÃ©sultat de recherche d'images pour &quot;doigt ordinateur icone&quot;">
            <a:extLst>
              <a:ext uri="{FF2B5EF4-FFF2-40B4-BE49-F238E27FC236}">
                <a16:creationId xmlns:a16="http://schemas.microsoft.com/office/drawing/2014/main" id="{35493D06-BAD5-4D66-8C0C-28C990288BB5}"/>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3383164" y="707930"/>
            <a:ext cx="348750" cy="3579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7" name="Image 12" descr="RÃ©sultat de recherche d'images pour &quot;doigt ordinateur icone&quot;">
            <a:extLst>
              <a:ext uri="{FF2B5EF4-FFF2-40B4-BE49-F238E27FC236}">
                <a16:creationId xmlns:a16="http://schemas.microsoft.com/office/drawing/2014/main" id="{787F80D1-40B9-476B-920A-D1777FF8F98A}"/>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5227343" y="683770"/>
            <a:ext cx="352073" cy="3608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8" name="Image 12" descr="RÃ©sultat de recherche d'images pour &quot;doigt ordinateur icone&quot;">
            <a:extLst>
              <a:ext uri="{FF2B5EF4-FFF2-40B4-BE49-F238E27FC236}">
                <a16:creationId xmlns:a16="http://schemas.microsoft.com/office/drawing/2014/main" id="{0C5DC66B-98D2-4CB8-93C3-253714F21C4A}"/>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6931892" y="686405"/>
            <a:ext cx="341956" cy="3705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9" name="Image 12" descr="RÃ©sultat de recherche d'images pour &quot;doigt ordinateur icone&quot;">
            <a:extLst>
              <a:ext uri="{FF2B5EF4-FFF2-40B4-BE49-F238E27FC236}">
                <a16:creationId xmlns:a16="http://schemas.microsoft.com/office/drawing/2014/main" id="{12E4FF42-40C5-4C06-909E-FF6F0566F905}"/>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8639718" y="701826"/>
            <a:ext cx="348750" cy="367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30" name="Image 12" descr="RÃ©sultat de recherche d'images pour &quot;doigt ordinateur icone&quot;">
            <a:extLst>
              <a:ext uri="{FF2B5EF4-FFF2-40B4-BE49-F238E27FC236}">
                <a16:creationId xmlns:a16="http://schemas.microsoft.com/office/drawing/2014/main" id="{B6A6B1AC-623A-4C02-BFA2-F4647D549C61}"/>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0331015" y="683436"/>
            <a:ext cx="349046" cy="3827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31" name="Image 12" descr="RÃ©sultat de recherche d'images pour &quot;doigt ordinateur icone&quot;">
            <a:extLst>
              <a:ext uri="{FF2B5EF4-FFF2-40B4-BE49-F238E27FC236}">
                <a16:creationId xmlns:a16="http://schemas.microsoft.com/office/drawing/2014/main" id="{ECEE3186-8C0E-46B0-8201-0E1FAEA7D7C0}"/>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2155382" y="683436"/>
            <a:ext cx="335606" cy="3827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twoCellAnchor>
    <xdr:from>
      <xdr:col>1</xdr:col>
      <xdr:colOff>5333117</xdr:colOff>
      <xdr:row>0</xdr:row>
      <xdr:rowOff>6568</xdr:rowOff>
    </xdr:from>
    <xdr:to>
      <xdr:col>1</xdr:col>
      <xdr:colOff>6648905</xdr:colOff>
      <xdr:row>2</xdr:row>
      <xdr:rowOff>95250</xdr:rowOff>
    </xdr:to>
    <xdr:grpSp>
      <xdr:nvGrpSpPr>
        <xdr:cNvPr id="9" name="Groupe 8">
          <a:extLst>
            <a:ext uri="{FF2B5EF4-FFF2-40B4-BE49-F238E27FC236}">
              <a16:creationId xmlns:a16="http://schemas.microsoft.com/office/drawing/2014/main" id="{EE1446AF-B2C9-BD8F-1942-71DFC9C0563C}"/>
            </a:ext>
          </a:extLst>
        </xdr:cNvPr>
        <xdr:cNvGrpSpPr/>
      </xdr:nvGrpSpPr>
      <xdr:grpSpPr>
        <a:xfrm>
          <a:off x="5575572" y="6568"/>
          <a:ext cx="1315788" cy="469682"/>
          <a:chOff x="5897461" y="3179763"/>
          <a:chExt cx="1315788" cy="444282"/>
        </a:xfrm>
      </xdr:grpSpPr>
      <xdr:pic>
        <xdr:nvPicPr>
          <xdr:cNvPr id="10" name="image01.png">
            <a:extLst>
              <a:ext uri="{FF2B5EF4-FFF2-40B4-BE49-F238E27FC236}">
                <a16:creationId xmlns:a16="http://schemas.microsoft.com/office/drawing/2014/main" id="{6AA1618D-E98E-466B-B1E4-D18C8420F7F0}"/>
              </a:ext>
            </a:extLst>
          </xdr:cNvPr>
          <xdr:cNvPicPr/>
        </xdr:nvPicPr>
        <xdr:blipFill>
          <a:blip xmlns:r="http://schemas.openxmlformats.org/officeDocument/2006/relationships" r:embed="rId8"/>
          <a:srcRect/>
          <a:stretch>
            <a:fillRect/>
          </a:stretch>
        </xdr:blipFill>
        <xdr:spPr>
          <a:xfrm>
            <a:off x="5897461" y="3179763"/>
            <a:ext cx="646214" cy="444282"/>
          </a:xfrm>
          <a:prstGeom prst="rect">
            <a:avLst/>
          </a:prstGeom>
          <a:ln/>
        </xdr:spPr>
      </xdr:pic>
      <xdr:pic>
        <xdr:nvPicPr>
          <xdr:cNvPr id="11" name="Image 10">
            <a:extLst>
              <a:ext uri="{FF2B5EF4-FFF2-40B4-BE49-F238E27FC236}">
                <a16:creationId xmlns:a16="http://schemas.microsoft.com/office/drawing/2014/main" id="{FD18566D-2A8D-4FE2-8F5A-9A03D86DBEAF}"/>
              </a:ext>
            </a:extLst>
          </xdr:cNvPr>
          <xdr:cNvPicPr>
            <a:picLocks noChangeAspect="1"/>
          </xdr:cNvPicPr>
        </xdr:nvPicPr>
        <xdr:blipFill>
          <a:blip xmlns:r="http://schemas.openxmlformats.org/officeDocument/2006/relationships" r:embed="rId9">
            <a:clrChange>
              <a:clrFrom>
                <a:srgbClr val="FFFFFF"/>
              </a:clrFrom>
              <a:clrTo>
                <a:srgbClr val="FFFFFF">
                  <a:alpha val="0"/>
                </a:srgbClr>
              </a:clrTo>
            </a:clrChange>
          </a:blip>
          <a:stretch>
            <a:fillRect/>
          </a:stretch>
        </xdr:blipFill>
        <xdr:spPr>
          <a:xfrm>
            <a:off x="6560453" y="3238486"/>
            <a:ext cx="652796" cy="326836"/>
          </a:xfrm>
          <a:prstGeom prst="rect">
            <a:avLst/>
          </a:prstGeom>
        </xdr:spPr>
      </xdr:pic>
    </xdr:grpSp>
    <xdr:clientData/>
  </xdr:twoCellAnchor>
</xdr:wsDr>
</file>

<file path=xl/drawings/drawing2.xml><?xml version="1.0" encoding="utf-8"?>
<xdr:wsDr xmlns:xdr="http://schemas.openxmlformats.org/drawingml/2006/spreadsheetDrawing" xmlns:a="http://schemas.openxmlformats.org/drawingml/2006/main">
  <xdr:twoCellAnchor editAs="absolute">
    <xdr:from>
      <xdr:col>0</xdr:col>
      <xdr:colOff>238125</xdr:colOff>
      <xdr:row>4</xdr:row>
      <xdr:rowOff>41042</xdr:rowOff>
    </xdr:from>
    <xdr:to>
      <xdr:col>4</xdr:col>
      <xdr:colOff>133663</xdr:colOff>
      <xdr:row>6</xdr:row>
      <xdr:rowOff>161932</xdr:rowOff>
    </xdr:to>
    <xdr:grpSp>
      <xdr:nvGrpSpPr>
        <xdr:cNvPr id="4" name="Groupe 3">
          <a:extLst>
            <a:ext uri="{FF2B5EF4-FFF2-40B4-BE49-F238E27FC236}">
              <a16:creationId xmlns:a16="http://schemas.microsoft.com/office/drawing/2014/main" id="{3E653A1A-496A-0368-065C-6E7C1858AB3F}"/>
            </a:ext>
          </a:extLst>
        </xdr:cNvPr>
        <xdr:cNvGrpSpPr/>
      </xdr:nvGrpSpPr>
      <xdr:grpSpPr>
        <a:xfrm>
          <a:off x="238125" y="803042"/>
          <a:ext cx="12030388" cy="501890"/>
          <a:chOff x="9525" y="764942"/>
          <a:chExt cx="12087538" cy="482840"/>
        </a:xfrm>
      </xdr:grpSpPr>
      <xdr:sp macro="" textlink="">
        <xdr:nvSpPr>
          <xdr:cNvPr id="14" name="Flèche : chevron 13">
            <a:hlinkClick xmlns:r="http://schemas.openxmlformats.org/officeDocument/2006/relationships" r:id="rId1"/>
            <a:extLst>
              <a:ext uri="{FF2B5EF4-FFF2-40B4-BE49-F238E27FC236}">
                <a16:creationId xmlns:a16="http://schemas.microsoft.com/office/drawing/2014/main" id="{76C37162-B484-449C-9E1F-51581BECA1B3}"/>
              </a:ext>
            </a:extLst>
          </xdr:cNvPr>
          <xdr:cNvSpPr/>
        </xdr:nvSpPr>
        <xdr:spPr>
          <a:xfrm>
            <a:off x="5068113" y="764942"/>
            <a:ext cx="1944945" cy="482840"/>
          </a:xfrm>
          <a:prstGeom prst="chevron">
            <a:avLst/>
          </a:prstGeom>
          <a:solidFill>
            <a:srgbClr val="2AA89F"/>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Audit dossiers</a:t>
            </a:r>
          </a:p>
        </xdr:txBody>
      </xdr:sp>
      <xdr:sp macro="" textlink="">
        <xdr:nvSpPr>
          <xdr:cNvPr id="11" name="Flèche : chevron 10">
            <a:hlinkClick xmlns:r="http://schemas.openxmlformats.org/officeDocument/2006/relationships" r:id="rId2"/>
            <a:extLst>
              <a:ext uri="{FF2B5EF4-FFF2-40B4-BE49-F238E27FC236}">
                <a16:creationId xmlns:a16="http://schemas.microsoft.com/office/drawing/2014/main" id="{3B36AEC3-46F2-49D0-B158-E4063B5675FF}"/>
              </a:ext>
            </a:extLst>
          </xdr:cNvPr>
          <xdr:cNvSpPr/>
        </xdr:nvSpPr>
        <xdr:spPr>
          <a:xfrm>
            <a:off x="9525" y="764943"/>
            <a:ext cx="1944945" cy="482761"/>
          </a:xfrm>
          <a:prstGeom prst="chevron">
            <a:avLst/>
          </a:prstGeom>
          <a:solidFill>
            <a:srgbClr val="2AA89F"/>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Avant-propos</a:t>
            </a:r>
          </a:p>
        </xdr:txBody>
      </xdr:sp>
      <xdr:sp macro="" textlink="">
        <xdr:nvSpPr>
          <xdr:cNvPr id="12" name="Flèche : chevron 11">
            <a:extLst>
              <a:ext uri="{FF2B5EF4-FFF2-40B4-BE49-F238E27FC236}">
                <a16:creationId xmlns:a16="http://schemas.microsoft.com/office/drawing/2014/main" id="{6B7C42A1-C3E1-4C19-93CD-876F2942FCD8}"/>
              </a:ext>
            </a:extLst>
          </xdr:cNvPr>
          <xdr:cNvSpPr/>
        </xdr:nvSpPr>
        <xdr:spPr>
          <a:xfrm>
            <a:off x="1696787" y="764943"/>
            <a:ext cx="1922703" cy="482833"/>
          </a:xfrm>
          <a:prstGeom prst="chevron">
            <a:avLst/>
          </a:prstGeom>
          <a:solidFill>
            <a:srgbClr val="EA5D26"/>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Informations générales</a:t>
            </a:r>
          </a:p>
        </xdr:txBody>
      </xdr:sp>
      <xdr:sp macro="" textlink="">
        <xdr:nvSpPr>
          <xdr:cNvPr id="13" name="Flèche : chevron 12">
            <a:hlinkClick xmlns:r="http://schemas.openxmlformats.org/officeDocument/2006/relationships" r:id="rId3"/>
            <a:extLst>
              <a:ext uri="{FF2B5EF4-FFF2-40B4-BE49-F238E27FC236}">
                <a16:creationId xmlns:a16="http://schemas.microsoft.com/office/drawing/2014/main" id="{EFCB44FE-6EED-4A45-A84F-E8468042C134}"/>
              </a:ext>
            </a:extLst>
          </xdr:cNvPr>
          <xdr:cNvSpPr/>
        </xdr:nvSpPr>
        <xdr:spPr>
          <a:xfrm>
            <a:off x="3380861" y="764943"/>
            <a:ext cx="1944945" cy="482839"/>
          </a:xfrm>
          <a:prstGeom prst="chevron">
            <a:avLst/>
          </a:prstGeom>
          <a:solidFill>
            <a:srgbClr val="2AA89F"/>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Audit flash</a:t>
            </a:r>
          </a:p>
        </xdr:txBody>
      </xdr:sp>
      <xdr:sp macro="" textlink="">
        <xdr:nvSpPr>
          <xdr:cNvPr id="15" name="Flèche : chevron 14">
            <a:hlinkClick xmlns:r="http://schemas.openxmlformats.org/officeDocument/2006/relationships" r:id="rId4"/>
            <a:extLst>
              <a:ext uri="{FF2B5EF4-FFF2-40B4-BE49-F238E27FC236}">
                <a16:creationId xmlns:a16="http://schemas.microsoft.com/office/drawing/2014/main" id="{AA2721B4-9CD0-4B09-9BDE-95C97EE3C92B}"/>
              </a:ext>
            </a:extLst>
          </xdr:cNvPr>
          <xdr:cNvSpPr/>
        </xdr:nvSpPr>
        <xdr:spPr>
          <a:xfrm>
            <a:off x="6764899" y="764943"/>
            <a:ext cx="1948120" cy="482839"/>
          </a:xfrm>
          <a:prstGeom prst="chevron">
            <a:avLst/>
          </a:prstGeom>
          <a:solidFill>
            <a:srgbClr val="2AA89F"/>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Audit terrain</a:t>
            </a:r>
          </a:p>
        </xdr:txBody>
      </xdr:sp>
      <xdr:sp macro="" textlink="">
        <xdr:nvSpPr>
          <xdr:cNvPr id="16" name="Flèche : chevron 15">
            <a:hlinkClick xmlns:r="http://schemas.openxmlformats.org/officeDocument/2006/relationships" r:id="rId5"/>
            <a:extLst>
              <a:ext uri="{FF2B5EF4-FFF2-40B4-BE49-F238E27FC236}">
                <a16:creationId xmlns:a16="http://schemas.microsoft.com/office/drawing/2014/main" id="{0F09D600-EA5D-44FC-9940-C846826B23F3}"/>
              </a:ext>
            </a:extLst>
          </xdr:cNvPr>
          <xdr:cNvSpPr/>
        </xdr:nvSpPr>
        <xdr:spPr>
          <a:xfrm>
            <a:off x="8455331" y="764943"/>
            <a:ext cx="1944945" cy="482761"/>
          </a:xfrm>
          <a:prstGeom prst="chevron">
            <a:avLst/>
          </a:prstGeom>
          <a:solidFill>
            <a:srgbClr val="2AA89F"/>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Résultats</a:t>
            </a:r>
          </a:p>
        </xdr:txBody>
      </xdr:sp>
      <xdr:sp macro="" textlink="">
        <xdr:nvSpPr>
          <xdr:cNvPr id="17" name="Flèche : chevron 16">
            <a:hlinkClick xmlns:r="http://schemas.openxmlformats.org/officeDocument/2006/relationships" r:id="rId6"/>
            <a:extLst>
              <a:ext uri="{FF2B5EF4-FFF2-40B4-BE49-F238E27FC236}">
                <a16:creationId xmlns:a16="http://schemas.microsoft.com/office/drawing/2014/main" id="{ECF9D91E-22C8-43C6-8008-E3E07CD33230}"/>
              </a:ext>
            </a:extLst>
          </xdr:cNvPr>
          <xdr:cNvSpPr/>
        </xdr:nvSpPr>
        <xdr:spPr>
          <a:xfrm>
            <a:off x="10152118" y="764943"/>
            <a:ext cx="1944945" cy="479664"/>
          </a:xfrm>
          <a:prstGeom prst="chevron">
            <a:avLst/>
          </a:prstGeom>
          <a:solidFill>
            <a:srgbClr val="2AA89F"/>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Plan d'actions</a:t>
            </a:r>
          </a:p>
        </xdr:txBody>
      </xdr:sp>
      <xdr:pic>
        <xdr:nvPicPr>
          <xdr:cNvPr id="18" name="Image 12" descr="RÃ©sultat de recherche d'images pour &quot;doigt ordinateur icone&quot;">
            <a:extLst>
              <a:ext uri="{FF2B5EF4-FFF2-40B4-BE49-F238E27FC236}">
                <a16:creationId xmlns:a16="http://schemas.microsoft.com/office/drawing/2014/main" id="{C004420A-BCD0-46C7-9E35-F34AAA0F7BCB}"/>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379031" y="826131"/>
            <a:ext cx="336814" cy="3624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19" name="Image 12" descr="RÃ©sultat de recherche d'images pour &quot;doigt ordinateur icone&quot;">
            <a:extLst>
              <a:ext uri="{FF2B5EF4-FFF2-40B4-BE49-F238E27FC236}">
                <a16:creationId xmlns:a16="http://schemas.microsoft.com/office/drawing/2014/main" id="{A69E7E88-1E12-4FC5-A06E-0D124D4110DB}"/>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4807562" y="850367"/>
            <a:ext cx="346337" cy="3563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0" name="Image 12" descr="RÃ©sultat de recherche d'images pour &quot;doigt ordinateur icone&quot;">
            <a:extLst>
              <a:ext uri="{FF2B5EF4-FFF2-40B4-BE49-F238E27FC236}">
                <a16:creationId xmlns:a16="http://schemas.microsoft.com/office/drawing/2014/main" id="{FB0CCB40-4450-40D1-A7D9-E736DAC570E9}"/>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6504349" y="846465"/>
            <a:ext cx="343164" cy="3624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1" name="Image 12" descr="RÃ©sultat de recherche d'images pour &quot;doigt ordinateur icone&quot;">
            <a:extLst>
              <a:ext uri="{FF2B5EF4-FFF2-40B4-BE49-F238E27FC236}">
                <a16:creationId xmlns:a16="http://schemas.microsoft.com/office/drawing/2014/main" id="{2405D120-485D-4474-B1B4-877D0497E141}"/>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8143931" y="846465"/>
            <a:ext cx="330464" cy="362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2" name="Image 12" descr="RÃ©sultat de recherche d'images pour &quot;doigt ordinateur icone&quot;">
            <a:extLst>
              <a:ext uri="{FF2B5EF4-FFF2-40B4-BE49-F238E27FC236}">
                <a16:creationId xmlns:a16="http://schemas.microsoft.com/office/drawing/2014/main" id="{FE96C9F4-2767-4978-9536-64B59E3BE2B0}"/>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9751752" y="849910"/>
            <a:ext cx="333637" cy="3589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3" name="Image 12" descr="RÃ©sultat de recherche d'images pour &quot;doigt ordinateur icone&quot;">
            <a:extLst>
              <a:ext uri="{FF2B5EF4-FFF2-40B4-BE49-F238E27FC236}">
                <a16:creationId xmlns:a16="http://schemas.microsoft.com/office/drawing/2014/main" id="{BAA55C14-10EF-41EA-B637-8053C7D7D193}"/>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1591532" y="867795"/>
            <a:ext cx="346342" cy="3532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twoCellAnchor>
    <xdr:from>
      <xdr:col>1</xdr:col>
      <xdr:colOff>4037647</xdr:colOff>
      <xdr:row>1</xdr:row>
      <xdr:rowOff>0</xdr:rowOff>
    </xdr:from>
    <xdr:to>
      <xdr:col>1</xdr:col>
      <xdr:colOff>5353435</xdr:colOff>
      <xdr:row>3</xdr:row>
      <xdr:rowOff>88682</xdr:rowOff>
    </xdr:to>
    <xdr:grpSp>
      <xdr:nvGrpSpPr>
        <xdr:cNvPr id="2" name="Groupe 1">
          <a:extLst>
            <a:ext uri="{FF2B5EF4-FFF2-40B4-BE49-F238E27FC236}">
              <a16:creationId xmlns:a16="http://schemas.microsoft.com/office/drawing/2014/main" id="{D2262237-6110-484E-8BA4-C5F0CD2B9893}"/>
            </a:ext>
          </a:extLst>
        </xdr:cNvPr>
        <xdr:cNvGrpSpPr/>
      </xdr:nvGrpSpPr>
      <xdr:grpSpPr>
        <a:xfrm>
          <a:off x="5323522" y="190500"/>
          <a:ext cx="1087188" cy="469682"/>
          <a:chOff x="5897461" y="3179763"/>
          <a:chExt cx="1315788" cy="444282"/>
        </a:xfrm>
      </xdr:grpSpPr>
      <xdr:pic>
        <xdr:nvPicPr>
          <xdr:cNvPr id="3" name="image01.png">
            <a:extLst>
              <a:ext uri="{FF2B5EF4-FFF2-40B4-BE49-F238E27FC236}">
                <a16:creationId xmlns:a16="http://schemas.microsoft.com/office/drawing/2014/main" id="{31335986-202C-E1FB-B81C-6422AE7253DE}"/>
              </a:ext>
            </a:extLst>
          </xdr:cNvPr>
          <xdr:cNvPicPr/>
        </xdr:nvPicPr>
        <xdr:blipFill>
          <a:blip xmlns:r="http://schemas.openxmlformats.org/officeDocument/2006/relationships" r:embed="rId8"/>
          <a:srcRect/>
          <a:stretch>
            <a:fillRect/>
          </a:stretch>
        </xdr:blipFill>
        <xdr:spPr>
          <a:xfrm>
            <a:off x="5897461" y="3179763"/>
            <a:ext cx="646214" cy="444282"/>
          </a:xfrm>
          <a:prstGeom prst="rect">
            <a:avLst/>
          </a:prstGeom>
          <a:ln/>
        </xdr:spPr>
      </xdr:pic>
      <xdr:pic>
        <xdr:nvPicPr>
          <xdr:cNvPr id="5" name="Image 4">
            <a:extLst>
              <a:ext uri="{FF2B5EF4-FFF2-40B4-BE49-F238E27FC236}">
                <a16:creationId xmlns:a16="http://schemas.microsoft.com/office/drawing/2014/main" id="{BEB413E6-BF92-36F4-93A8-5247C643AFC3}"/>
              </a:ext>
            </a:extLst>
          </xdr:cNvPr>
          <xdr:cNvPicPr>
            <a:picLocks noChangeAspect="1"/>
          </xdr:cNvPicPr>
        </xdr:nvPicPr>
        <xdr:blipFill>
          <a:blip xmlns:r="http://schemas.openxmlformats.org/officeDocument/2006/relationships" r:embed="rId9">
            <a:clrChange>
              <a:clrFrom>
                <a:srgbClr val="FFFFFF"/>
              </a:clrFrom>
              <a:clrTo>
                <a:srgbClr val="FFFFFF">
                  <a:alpha val="0"/>
                </a:srgbClr>
              </a:clrTo>
            </a:clrChange>
          </a:blip>
          <a:stretch>
            <a:fillRect/>
          </a:stretch>
        </xdr:blipFill>
        <xdr:spPr>
          <a:xfrm>
            <a:off x="6560453" y="3238486"/>
            <a:ext cx="652796" cy="326836"/>
          </a:xfrm>
          <a:prstGeom prst="rect">
            <a:avLst/>
          </a:prstGeom>
        </xdr:spPr>
      </xdr:pic>
    </xdr:grpSp>
    <xdr:clientData/>
  </xdr:twoCellAnchor>
</xdr:wsDr>
</file>

<file path=xl/drawings/drawing3.xml><?xml version="1.0" encoding="utf-8"?>
<xdr:wsDr xmlns:xdr="http://schemas.openxmlformats.org/drawingml/2006/spreadsheetDrawing" xmlns:a="http://schemas.openxmlformats.org/drawingml/2006/main">
  <xdr:twoCellAnchor editAs="absolute">
    <xdr:from>
      <xdr:col>1</xdr:col>
      <xdr:colOff>1037912</xdr:colOff>
      <xdr:row>3</xdr:row>
      <xdr:rowOff>73143</xdr:rowOff>
    </xdr:from>
    <xdr:to>
      <xdr:col>7</xdr:col>
      <xdr:colOff>206375</xdr:colOff>
      <xdr:row>6</xdr:row>
      <xdr:rowOff>25400</xdr:rowOff>
    </xdr:to>
    <xdr:grpSp>
      <xdr:nvGrpSpPr>
        <xdr:cNvPr id="2" name="Groupe 1">
          <a:extLst>
            <a:ext uri="{FF2B5EF4-FFF2-40B4-BE49-F238E27FC236}">
              <a16:creationId xmlns:a16="http://schemas.microsoft.com/office/drawing/2014/main" id="{7CA3C9FC-0818-F0BE-EA9E-B4F58B36DAB2}"/>
            </a:ext>
          </a:extLst>
        </xdr:cNvPr>
        <xdr:cNvGrpSpPr/>
      </xdr:nvGrpSpPr>
      <xdr:grpSpPr>
        <a:xfrm>
          <a:off x="1316335" y="644643"/>
          <a:ext cx="11221252" cy="523757"/>
          <a:chOff x="1029981" y="549275"/>
          <a:chExt cx="12638707" cy="501532"/>
        </a:xfrm>
      </xdr:grpSpPr>
      <xdr:sp macro="" textlink="">
        <xdr:nvSpPr>
          <xdr:cNvPr id="14" name="Flèche : chevron 13">
            <a:hlinkClick xmlns:r="http://schemas.openxmlformats.org/officeDocument/2006/relationships" r:id="rId1"/>
            <a:extLst>
              <a:ext uri="{FF2B5EF4-FFF2-40B4-BE49-F238E27FC236}">
                <a16:creationId xmlns:a16="http://schemas.microsoft.com/office/drawing/2014/main" id="{00E4DA9A-7FA1-4B9B-9207-74B491F1F457}"/>
              </a:ext>
            </a:extLst>
          </xdr:cNvPr>
          <xdr:cNvSpPr/>
        </xdr:nvSpPr>
        <xdr:spPr>
          <a:xfrm>
            <a:off x="9843867" y="549275"/>
            <a:ext cx="2052393" cy="498333"/>
          </a:xfrm>
          <a:prstGeom prst="chevron">
            <a:avLst/>
          </a:prstGeom>
          <a:solidFill>
            <a:srgbClr val="2AA89F"/>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Résultats</a:t>
            </a:r>
          </a:p>
        </xdr:txBody>
      </xdr:sp>
      <xdr:sp macro="" textlink="">
        <xdr:nvSpPr>
          <xdr:cNvPr id="9" name="Flèche : chevron 8">
            <a:hlinkClick xmlns:r="http://schemas.openxmlformats.org/officeDocument/2006/relationships" r:id="rId2"/>
            <a:extLst>
              <a:ext uri="{FF2B5EF4-FFF2-40B4-BE49-F238E27FC236}">
                <a16:creationId xmlns:a16="http://schemas.microsoft.com/office/drawing/2014/main" id="{3F33E938-7CB2-4674-BF4A-819B6D501994}"/>
              </a:ext>
            </a:extLst>
          </xdr:cNvPr>
          <xdr:cNvSpPr/>
        </xdr:nvSpPr>
        <xdr:spPr>
          <a:xfrm>
            <a:off x="1029981" y="549275"/>
            <a:ext cx="2049087" cy="498336"/>
          </a:xfrm>
          <a:prstGeom prst="chevron">
            <a:avLst/>
          </a:prstGeom>
          <a:solidFill>
            <a:srgbClr val="2AA89F"/>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Avant-propos</a:t>
            </a:r>
          </a:p>
        </xdr:txBody>
      </xdr:sp>
      <xdr:sp macro="" textlink="">
        <xdr:nvSpPr>
          <xdr:cNvPr id="10" name="Flèche : chevron 9">
            <a:hlinkClick xmlns:r="http://schemas.openxmlformats.org/officeDocument/2006/relationships" r:id="rId3"/>
            <a:extLst>
              <a:ext uri="{FF2B5EF4-FFF2-40B4-BE49-F238E27FC236}">
                <a16:creationId xmlns:a16="http://schemas.microsoft.com/office/drawing/2014/main" id="{51CACA49-B297-4673-8C52-42E1670AD0E4}"/>
              </a:ext>
            </a:extLst>
          </xdr:cNvPr>
          <xdr:cNvSpPr/>
        </xdr:nvSpPr>
        <xdr:spPr>
          <a:xfrm>
            <a:off x="2798172" y="549276"/>
            <a:ext cx="2023811" cy="501531"/>
          </a:xfrm>
          <a:prstGeom prst="chevron">
            <a:avLst/>
          </a:prstGeom>
          <a:solidFill>
            <a:srgbClr val="2AA89F"/>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Informations </a:t>
            </a:r>
          </a:p>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générales</a:t>
            </a:r>
          </a:p>
        </xdr:txBody>
      </xdr:sp>
      <xdr:sp macro="" textlink="">
        <xdr:nvSpPr>
          <xdr:cNvPr id="11" name="Flèche : chevron 10">
            <a:extLst>
              <a:ext uri="{FF2B5EF4-FFF2-40B4-BE49-F238E27FC236}">
                <a16:creationId xmlns:a16="http://schemas.microsoft.com/office/drawing/2014/main" id="{4F91CA5A-2009-46B7-9243-14A73E172D01}"/>
              </a:ext>
            </a:extLst>
          </xdr:cNvPr>
          <xdr:cNvSpPr/>
        </xdr:nvSpPr>
        <xdr:spPr>
          <a:xfrm>
            <a:off x="4528961" y="552471"/>
            <a:ext cx="2058744" cy="498336"/>
          </a:xfrm>
          <a:prstGeom prst="chevron">
            <a:avLst/>
          </a:prstGeom>
          <a:solidFill>
            <a:srgbClr val="EA5D26"/>
          </a:solidFill>
          <a:ln w="12700" cap="flat" cmpd="sng" algn="ctr">
            <a:solidFill>
              <a:srgbClr val="4472C4">
                <a:shade val="50000"/>
              </a:srgbClr>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Audit flash</a:t>
            </a:r>
          </a:p>
        </xdr:txBody>
      </xdr:sp>
      <xdr:sp macro="" textlink="">
        <xdr:nvSpPr>
          <xdr:cNvPr id="12" name="Flèche : chevron 11">
            <a:hlinkClick xmlns:r="http://schemas.openxmlformats.org/officeDocument/2006/relationships" r:id="rId4"/>
            <a:extLst>
              <a:ext uri="{FF2B5EF4-FFF2-40B4-BE49-F238E27FC236}">
                <a16:creationId xmlns:a16="http://schemas.microsoft.com/office/drawing/2014/main" id="{4B0CB042-DCF7-47F2-BDDF-244AA46AD8CA}"/>
              </a:ext>
            </a:extLst>
          </xdr:cNvPr>
          <xdr:cNvSpPr/>
        </xdr:nvSpPr>
        <xdr:spPr>
          <a:xfrm>
            <a:off x="6308405" y="552471"/>
            <a:ext cx="2049040" cy="498336"/>
          </a:xfrm>
          <a:prstGeom prst="chevron">
            <a:avLst/>
          </a:prstGeom>
          <a:solidFill>
            <a:srgbClr val="2AA89F"/>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Audit dossiers</a:t>
            </a:r>
          </a:p>
        </xdr:txBody>
      </xdr:sp>
      <xdr:sp macro="" textlink="">
        <xdr:nvSpPr>
          <xdr:cNvPr id="13" name="Flèche : chevron 12">
            <a:hlinkClick xmlns:r="http://schemas.openxmlformats.org/officeDocument/2006/relationships" r:id="rId5"/>
            <a:extLst>
              <a:ext uri="{FF2B5EF4-FFF2-40B4-BE49-F238E27FC236}">
                <a16:creationId xmlns:a16="http://schemas.microsoft.com/office/drawing/2014/main" id="{E8950BBE-5D2C-4C72-A0CF-EDBED669B510}"/>
              </a:ext>
            </a:extLst>
          </xdr:cNvPr>
          <xdr:cNvSpPr/>
        </xdr:nvSpPr>
        <xdr:spPr>
          <a:xfrm>
            <a:off x="8074127" y="552471"/>
            <a:ext cx="2052393" cy="498336"/>
          </a:xfrm>
          <a:prstGeom prst="chevron">
            <a:avLst/>
          </a:prstGeom>
          <a:solidFill>
            <a:srgbClr val="2AA89F"/>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Audit terrain</a:t>
            </a:r>
          </a:p>
        </xdr:txBody>
      </xdr:sp>
      <xdr:sp macro="" textlink="">
        <xdr:nvSpPr>
          <xdr:cNvPr id="15" name="Flèche : chevron 14">
            <a:hlinkClick xmlns:r="http://schemas.openxmlformats.org/officeDocument/2006/relationships" r:id="rId6"/>
            <a:extLst>
              <a:ext uri="{FF2B5EF4-FFF2-40B4-BE49-F238E27FC236}">
                <a16:creationId xmlns:a16="http://schemas.microsoft.com/office/drawing/2014/main" id="{68B4C7DB-1BC2-4993-9555-859339459577}"/>
              </a:ext>
            </a:extLst>
          </xdr:cNvPr>
          <xdr:cNvSpPr/>
        </xdr:nvSpPr>
        <xdr:spPr>
          <a:xfrm>
            <a:off x="11609945" y="552471"/>
            <a:ext cx="2058743" cy="498336"/>
          </a:xfrm>
          <a:prstGeom prst="chevron">
            <a:avLst/>
          </a:prstGeom>
          <a:solidFill>
            <a:srgbClr val="2AA89F"/>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Plan d'actions</a:t>
            </a:r>
          </a:p>
        </xdr:txBody>
      </xdr:sp>
      <xdr:pic>
        <xdr:nvPicPr>
          <xdr:cNvPr id="18" name="Image 12" descr="RÃ©sultat de recherche d'images pour &quot;doigt ordinateur icone&quot;">
            <a:extLst>
              <a:ext uri="{FF2B5EF4-FFF2-40B4-BE49-F238E27FC236}">
                <a16:creationId xmlns:a16="http://schemas.microsoft.com/office/drawing/2014/main" id="{FEF2F47D-0432-4853-8CC9-F96A774F6F79}"/>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1230338" y="609238"/>
            <a:ext cx="339369" cy="3711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19" name="Image 12" descr="RÃ©sultat de recherche d'images pour &quot;doigt ordinateur icone&quot;">
            <a:extLst>
              <a:ext uri="{FF2B5EF4-FFF2-40B4-BE49-F238E27FC236}">
                <a16:creationId xmlns:a16="http://schemas.microsoft.com/office/drawing/2014/main" id="{7B5333A5-2FCB-437A-B1E9-684E10858A28}"/>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7857491" y="609633"/>
            <a:ext cx="355422" cy="3743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0" name="Image 12" descr="RÃ©sultat de recherche d'images pour &quot;doigt ordinateur icone&quot;">
            <a:extLst>
              <a:ext uri="{FF2B5EF4-FFF2-40B4-BE49-F238E27FC236}">
                <a16:creationId xmlns:a16="http://schemas.microsoft.com/office/drawing/2014/main" id="{E7917147-BA75-4E53-A0C0-020AF8494C15}"/>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2540229" y="628160"/>
            <a:ext cx="352069" cy="3711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1" name="Image 12" descr="RÃ©sultat de recherche d'images pour &quot;doigt ordinateur icone&quot;">
            <a:extLst>
              <a:ext uri="{FF2B5EF4-FFF2-40B4-BE49-F238E27FC236}">
                <a16:creationId xmlns:a16="http://schemas.microsoft.com/office/drawing/2014/main" id="{49DB18DA-EA2D-496B-903A-28CB42BA2C12}"/>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4252389" y="630791"/>
            <a:ext cx="352069" cy="368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2" name="Image 12" descr="RÃ©sultat de recherche d'images pour &quot;doigt ordinateur icone&quot;">
            <a:extLst>
              <a:ext uri="{FF2B5EF4-FFF2-40B4-BE49-F238E27FC236}">
                <a16:creationId xmlns:a16="http://schemas.microsoft.com/office/drawing/2014/main" id="{409F00F7-AD53-4245-89A5-3DF01AF40F10}"/>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9548468" y="646292"/>
            <a:ext cx="365125" cy="3743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3" name="Image 12" descr="RÃ©sultat de recherche d'images pour &quot;doigt ordinateur icone&quot;">
            <a:extLst>
              <a:ext uri="{FF2B5EF4-FFF2-40B4-BE49-F238E27FC236}">
                <a16:creationId xmlns:a16="http://schemas.microsoft.com/office/drawing/2014/main" id="{C7CA9689-4646-498B-B906-212B4B096A54}"/>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3084928" y="609238"/>
            <a:ext cx="352069" cy="3743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twoCellAnchor>
    <xdr:from>
      <xdr:col>2</xdr:col>
      <xdr:colOff>1545726</xdr:colOff>
      <xdr:row>0</xdr:row>
      <xdr:rowOff>92293</xdr:rowOff>
    </xdr:from>
    <xdr:to>
      <xdr:col>2</xdr:col>
      <xdr:colOff>2861514</xdr:colOff>
      <xdr:row>3</xdr:row>
      <xdr:rowOff>0</xdr:rowOff>
    </xdr:to>
    <xdr:grpSp>
      <xdr:nvGrpSpPr>
        <xdr:cNvPr id="3" name="Groupe 2">
          <a:extLst>
            <a:ext uri="{FF2B5EF4-FFF2-40B4-BE49-F238E27FC236}">
              <a16:creationId xmlns:a16="http://schemas.microsoft.com/office/drawing/2014/main" id="{01241071-CB8B-4E79-8CCE-21FA55A62A15}"/>
            </a:ext>
          </a:extLst>
        </xdr:cNvPr>
        <xdr:cNvGrpSpPr/>
      </xdr:nvGrpSpPr>
      <xdr:grpSpPr>
        <a:xfrm>
          <a:off x="5670784" y="92293"/>
          <a:ext cx="1144338" cy="479207"/>
          <a:chOff x="5897461" y="3179763"/>
          <a:chExt cx="1315788" cy="444282"/>
        </a:xfrm>
      </xdr:grpSpPr>
      <xdr:pic>
        <xdr:nvPicPr>
          <xdr:cNvPr id="4" name="image01.png">
            <a:extLst>
              <a:ext uri="{FF2B5EF4-FFF2-40B4-BE49-F238E27FC236}">
                <a16:creationId xmlns:a16="http://schemas.microsoft.com/office/drawing/2014/main" id="{A682793B-902C-4770-E722-5A3A65FCF5D9}"/>
              </a:ext>
            </a:extLst>
          </xdr:cNvPr>
          <xdr:cNvPicPr/>
        </xdr:nvPicPr>
        <xdr:blipFill>
          <a:blip xmlns:r="http://schemas.openxmlformats.org/officeDocument/2006/relationships" r:embed="rId8"/>
          <a:srcRect/>
          <a:stretch>
            <a:fillRect/>
          </a:stretch>
        </xdr:blipFill>
        <xdr:spPr>
          <a:xfrm>
            <a:off x="5897461" y="3179763"/>
            <a:ext cx="646214" cy="444282"/>
          </a:xfrm>
          <a:prstGeom prst="rect">
            <a:avLst/>
          </a:prstGeom>
          <a:ln/>
        </xdr:spPr>
      </xdr:pic>
      <xdr:pic>
        <xdr:nvPicPr>
          <xdr:cNvPr id="5" name="Image 4">
            <a:extLst>
              <a:ext uri="{FF2B5EF4-FFF2-40B4-BE49-F238E27FC236}">
                <a16:creationId xmlns:a16="http://schemas.microsoft.com/office/drawing/2014/main" id="{39F38508-9376-A2E0-06A2-A60F3F32294B}"/>
              </a:ext>
            </a:extLst>
          </xdr:cNvPr>
          <xdr:cNvPicPr>
            <a:picLocks noChangeAspect="1"/>
          </xdr:cNvPicPr>
        </xdr:nvPicPr>
        <xdr:blipFill>
          <a:blip xmlns:r="http://schemas.openxmlformats.org/officeDocument/2006/relationships" r:embed="rId9">
            <a:clrChange>
              <a:clrFrom>
                <a:srgbClr val="FFFFFF"/>
              </a:clrFrom>
              <a:clrTo>
                <a:srgbClr val="FFFFFF">
                  <a:alpha val="0"/>
                </a:srgbClr>
              </a:clrTo>
            </a:clrChange>
          </a:blip>
          <a:stretch>
            <a:fillRect/>
          </a:stretch>
        </xdr:blipFill>
        <xdr:spPr>
          <a:xfrm>
            <a:off x="6560453" y="3238486"/>
            <a:ext cx="652796" cy="326836"/>
          </a:xfrm>
          <a:prstGeom prst="rect">
            <a:avLst/>
          </a:prstGeom>
        </xdr:spPr>
      </xdr:pic>
    </xdr:grpSp>
    <xdr:clientData/>
  </xdr:twoCellAnchor>
</xdr:wsDr>
</file>

<file path=xl/drawings/drawing4.xml><?xml version="1.0" encoding="utf-8"?>
<xdr:wsDr xmlns:xdr="http://schemas.openxmlformats.org/drawingml/2006/spreadsheetDrawing" xmlns:a="http://schemas.openxmlformats.org/drawingml/2006/main">
  <xdr:twoCellAnchor editAs="absolute">
    <xdr:from>
      <xdr:col>1</xdr:col>
      <xdr:colOff>1164744</xdr:colOff>
      <xdr:row>3</xdr:row>
      <xdr:rowOff>44450</xdr:rowOff>
    </xdr:from>
    <xdr:to>
      <xdr:col>8</xdr:col>
      <xdr:colOff>128391</xdr:colOff>
      <xdr:row>6</xdr:row>
      <xdr:rowOff>0</xdr:rowOff>
    </xdr:to>
    <xdr:grpSp>
      <xdr:nvGrpSpPr>
        <xdr:cNvPr id="2" name="Groupe 1">
          <a:extLst>
            <a:ext uri="{FF2B5EF4-FFF2-40B4-BE49-F238E27FC236}">
              <a16:creationId xmlns:a16="http://schemas.microsoft.com/office/drawing/2014/main" id="{1F3C5300-966C-1DD4-E27B-10F6939E8339}"/>
            </a:ext>
          </a:extLst>
        </xdr:cNvPr>
        <xdr:cNvGrpSpPr/>
      </xdr:nvGrpSpPr>
      <xdr:grpSpPr>
        <a:xfrm>
          <a:off x="1434619" y="615950"/>
          <a:ext cx="11036585" cy="527050"/>
          <a:chOff x="904875" y="666750"/>
          <a:chExt cx="11373163" cy="523875"/>
        </a:xfrm>
      </xdr:grpSpPr>
      <xdr:sp macro="" textlink="">
        <xdr:nvSpPr>
          <xdr:cNvPr id="9" name="Flèche : chevron 8">
            <a:hlinkClick xmlns:r="http://schemas.openxmlformats.org/officeDocument/2006/relationships" r:id="rId1"/>
            <a:extLst>
              <a:ext uri="{FF2B5EF4-FFF2-40B4-BE49-F238E27FC236}">
                <a16:creationId xmlns:a16="http://schemas.microsoft.com/office/drawing/2014/main" id="{08315099-FE40-44BD-A806-7B0A6C932E34}"/>
              </a:ext>
            </a:extLst>
          </xdr:cNvPr>
          <xdr:cNvSpPr/>
        </xdr:nvSpPr>
        <xdr:spPr>
          <a:xfrm>
            <a:off x="904875" y="666750"/>
            <a:ext cx="1880024" cy="523875"/>
          </a:xfrm>
          <a:prstGeom prst="chevron">
            <a:avLst/>
          </a:prstGeom>
          <a:solidFill>
            <a:srgbClr val="2AA89F"/>
          </a:solidFill>
          <a:ln w="12700" cap="flat" cmpd="sng" algn="ctr">
            <a:solidFill>
              <a:srgbClr val="344B5E"/>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Avant-propos</a:t>
            </a:r>
          </a:p>
        </xdr:txBody>
      </xdr:sp>
      <xdr:sp macro="" textlink="">
        <xdr:nvSpPr>
          <xdr:cNvPr id="10" name="Flèche : chevron 9">
            <a:hlinkClick xmlns:r="http://schemas.openxmlformats.org/officeDocument/2006/relationships" r:id="rId2"/>
            <a:extLst>
              <a:ext uri="{FF2B5EF4-FFF2-40B4-BE49-F238E27FC236}">
                <a16:creationId xmlns:a16="http://schemas.microsoft.com/office/drawing/2014/main" id="{3513CCAA-BF1C-4A30-BEDB-D7DCBBF80C1B}"/>
              </a:ext>
            </a:extLst>
          </xdr:cNvPr>
          <xdr:cNvSpPr/>
        </xdr:nvSpPr>
        <xdr:spPr>
          <a:xfrm>
            <a:off x="2521925" y="670067"/>
            <a:ext cx="1836611" cy="517383"/>
          </a:xfrm>
          <a:prstGeom prst="chevron">
            <a:avLst/>
          </a:prstGeom>
          <a:solidFill>
            <a:srgbClr val="2AA89F"/>
          </a:solidFill>
          <a:ln w="12700" cap="flat" cmpd="sng" algn="ctr">
            <a:solidFill>
              <a:srgbClr val="344B5E"/>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Informations générales</a:t>
            </a:r>
          </a:p>
        </xdr:txBody>
      </xdr:sp>
      <xdr:sp macro="" textlink="">
        <xdr:nvSpPr>
          <xdr:cNvPr id="11" name="Flèche : chevron 10">
            <a:hlinkClick xmlns:r="http://schemas.openxmlformats.org/officeDocument/2006/relationships" r:id="rId3"/>
            <a:extLst>
              <a:ext uri="{FF2B5EF4-FFF2-40B4-BE49-F238E27FC236}">
                <a16:creationId xmlns:a16="http://schemas.microsoft.com/office/drawing/2014/main" id="{B5E0645E-7EE2-4F72-8314-DF9B45AACA2D}"/>
              </a:ext>
            </a:extLst>
          </xdr:cNvPr>
          <xdr:cNvSpPr/>
        </xdr:nvSpPr>
        <xdr:spPr>
          <a:xfrm>
            <a:off x="4108522" y="666750"/>
            <a:ext cx="1867064" cy="520700"/>
          </a:xfrm>
          <a:prstGeom prst="chevron">
            <a:avLst/>
          </a:prstGeom>
          <a:solidFill>
            <a:srgbClr val="2AA89F"/>
          </a:solidFill>
          <a:ln w="12700" cap="flat" cmpd="sng" algn="ctr">
            <a:solidFill>
              <a:srgbClr val="344B5E"/>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Audit flash</a:t>
            </a:r>
          </a:p>
        </xdr:txBody>
      </xdr:sp>
      <xdr:sp macro="" textlink="">
        <xdr:nvSpPr>
          <xdr:cNvPr id="12" name="Flèche : chevron 11">
            <a:extLst>
              <a:ext uri="{FF2B5EF4-FFF2-40B4-BE49-F238E27FC236}">
                <a16:creationId xmlns:a16="http://schemas.microsoft.com/office/drawing/2014/main" id="{8685FCA6-DFFC-414D-A932-C4869741EF30}"/>
              </a:ext>
            </a:extLst>
          </xdr:cNvPr>
          <xdr:cNvSpPr/>
        </xdr:nvSpPr>
        <xdr:spPr>
          <a:xfrm>
            <a:off x="5686425" y="666750"/>
            <a:ext cx="1893641" cy="523875"/>
          </a:xfrm>
          <a:prstGeom prst="chevron">
            <a:avLst/>
          </a:prstGeom>
          <a:solidFill>
            <a:srgbClr val="EA5D26"/>
          </a:solidFill>
          <a:ln w="12700" cap="flat" cmpd="sng" algn="ctr">
            <a:solidFill>
              <a:srgbClr val="344B5E"/>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Audit dossiers</a:t>
            </a:r>
          </a:p>
        </xdr:txBody>
      </xdr:sp>
      <xdr:sp macro="" textlink="">
        <xdr:nvSpPr>
          <xdr:cNvPr id="13" name="Flèche : chevron 12">
            <a:hlinkClick xmlns:r="http://schemas.openxmlformats.org/officeDocument/2006/relationships" r:id="rId4"/>
            <a:extLst>
              <a:ext uri="{FF2B5EF4-FFF2-40B4-BE49-F238E27FC236}">
                <a16:creationId xmlns:a16="http://schemas.microsoft.com/office/drawing/2014/main" id="{AF57FF46-554A-415D-928C-811ED2582F10}"/>
              </a:ext>
            </a:extLst>
          </xdr:cNvPr>
          <xdr:cNvSpPr/>
        </xdr:nvSpPr>
        <xdr:spPr>
          <a:xfrm>
            <a:off x="7277100" y="666750"/>
            <a:ext cx="1852952" cy="523875"/>
          </a:xfrm>
          <a:prstGeom prst="chevron">
            <a:avLst/>
          </a:prstGeom>
          <a:solidFill>
            <a:srgbClr val="2AA89F"/>
          </a:solidFill>
          <a:ln w="12700" cap="flat" cmpd="sng" algn="ctr">
            <a:solidFill>
              <a:srgbClr val="344B5E"/>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Audit terrain</a:t>
            </a:r>
          </a:p>
        </xdr:txBody>
      </xdr:sp>
      <xdr:sp macro="" textlink="">
        <xdr:nvSpPr>
          <xdr:cNvPr id="14" name="Flèche : chevron 13">
            <a:hlinkClick xmlns:r="http://schemas.openxmlformats.org/officeDocument/2006/relationships" r:id="rId5"/>
            <a:extLst>
              <a:ext uri="{FF2B5EF4-FFF2-40B4-BE49-F238E27FC236}">
                <a16:creationId xmlns:a16="http://schemas.microsoft.com/office/drawing/2014/main" id="{1DC5AFE8-1D9A-4D14-AEF6-04CCA040C811}"/>
              </a:ext>
            </a:extLst>
          </xdr:cNvPr>
          <xdr:cNvSpPr/>
        </xdr:nvSpPr>
        <xdr:spPr>
          <a:xfrm>
            <a:off x="8858250" y="666750"/>
            <a:ext cx="1831702" cy="523875"/>
          </a:xfrm>
          <a:prstGeom prst="chevron">
            <a:avLst/>
          </a:prstGeom>
          <a:solidFill>
            <a:srgbClr val="2AA89F"/>
          </a:solidFill>
          <a:ln w="12700" cap="flat" cmpd="sng" algn="ctr">
            <a:solidFill>
              <a:srgbClr val="4472C4">
                <a:shade val="50000"/>
              </a:srgbClr>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Résultats</a:t>
            </a:r>
          </a:p>
        </xdr:txBody>
      </xdr:sp>
      <xdr:sp macro="" textlink="">
        <xdr:nvSpPr>
          <xdr:cNvPr id="15" name="Flèche : chevron 14">
            <a:hlinkClick xmlns:r="http://schemas.openxmlformats.org/officeDocument/2006/relationships" r:id="rId6"/>
            <a:extLst>
              <a:ext uri="{FF2B5EF4-FFF2-40B4-BE49-F238E27FC236}">
                <a16:creationId xmlns:a16="http://schemas.microsoft.com/office/drawing/2014/main" id="{93E7964D-A3AB-4E28-8729-108F2863FBEA}"/>
              </a:ext>
            </a:extLst>
          </xdr:cNvPr>
          <xdr:cNvSpPr/>
        </xdr:nvSpPr>
        <xdr:spPr>
          <a:xfrm>
            <a:off x="10420350" y="666750"/>
            <a:ext cx="1857688" cy="523875"/>
          </a:xfrm>
          <a:prstGeom prst="chevron">
            <a:avLst/>
          </a:prstGeom>
          <a:solidFill>
            <a:srgbClr val="2AA89F"/>
          </a:solidFill>
          <a:ln w="12700" cap="flat" cmpd="sng" algn="ctr">
            <a:solidFill>
              <a:srgbClr val="344B5E"/>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Plan d'actions</a:t>
            </a:r>
          </a:p>
        </xdr:txBody>
      </xdr:sp>
      <xdr:pic>
        <xdr:nvPicPr>
          <xdr:cNvPr id="18" name="Image 12" descr="RÃ©sultat de recherche d'images pour &quot;doigt ordinateur icone&quot;">
            <a:extLst>
              <a:ext uri="{FF2B5EF4-FFF2-40B4-BE49-F238E27FC236}">
                <a16:creationId xmlns:a16="http://schemas.microsoft.com/office/drawing/2014/main" id="{97969F0A-ED36-4955-A496-ACFE7D1EE3D7}"/>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2247850" y="767260"/>
            <a:ext cx="319755" cy="377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19" name="Image 12" descr="RÃ©sultat de recherche d'images pour &quot;doigt ordinateur icone&quot;">
            <a:extLst>
              <a:ext uri="{FF2B5EF4-FFF2-40B4-BE49-F238E27FC236}">
                <a16:creationId xmlns:a16="http://schemas.microsoft.com/office/drawing/2014/main" id="{40FCE2C9-C1ED-4141-ACFD-B2FD94660D18}"/>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3816175" y="747361"/>
            <a:ext cx="322800" cy="3903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0" name="Image 12" descr="RÃ©sultat de recherche d'images pour &quot;doigt ordinateur icone&quot;">
            <a:extLst>
              <a:ext uri="{FF2B5EF4-FFF2-40B4-BE49-F238E27FC236}">
                <a16:creationId xmlns:a16="http://schemas.microsoft.com/office/drawing/2014/main" id="{DD3C75C0-0C81-42F3-8A69-69BF99DCE566}"/>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5478904" y="749664"/>
            <a:ext cx="322800" cy="3870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1" name="Image 12" descr="RÃ©sultat de recherche d'images pour &quot;doigt ordinateur icone&quot;">
            <a:extLst>
              <a:ext uri="{FF2B5EF4-FFF2-40B4-BE49-F238E27FC236}">
                <a16:creationId xmlns:a16="http://schemas.microsoft.com/office/drawing/2014/main" id="{E86C8F58-9B5D-4CED-8F13-9877055B2DA8}"/>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8631102" y="739714"/>
            <a:ext cx="319755" cy="3903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2" name="Image 12" descr="RÃ©sultat de recherche d'images pour &quot;doigt ordinateur icone&quot;">
            <a:extLst>
              <a:ext uri="{FF2B5EF4-FFF2-40B4-BE49-F238E27FC236}">
                <a16:creationId xmlns:a16="http://schemas.microsoft.com/office/drawing/2014/main" id="{46F11C7A-E7D2-418D-A8E5-1C958741BDD2}"/>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0089729" y="719815"/>
            <a:ext cx="322800" cy="387024"/>
          </a:xfrm>
          <a:prstGeom prst="rect">
            <a:avLst/>
          </a:prstGeom>
          <a:noFill/>
          <a:ln w="9525">
            <a:noFill/>
            <a:miter lim="800000"/>
            <a:headEnd/>
            <a:tailEnd/>
          </a:ln>
          <a:extLst>
            <a:ext uri="{909E8E84-426E-40DD-AFC4-6F175D3DCCD1}">
              <a14:hiddenFill xmlns:a14="http://schemas.microsoft.com/office/drawing/2010/main">
                <a:solidFill>
                  <a:srgbClr val="FFFFFF"/>
                </a:solidFill>
              </a14:hiddenFill>
            </a:ext>
          </a:extLst>
        </xdr:spPr>
      </xdr:pic>
      <xdr:pic>
        <xdr:nvPicPr>
          <xdr:cNvPr id="23" name="Image 12" descr="RÃ©sultat de recherche d'images pour &quot;doigt ordinateur icone&quot;">
            <a:extLst>
              <a:ext uri="{FF2B5EF4-FFF2-40B4-BE49-F238E27FC236}">
                <a16:creationId xmlns:a16="http://schemas.microsoft.com/office/drawing/2014/main" id="{731D3587-AA08-435C-A8D1-6ADD85DBC05F}"/>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1766907" y="710715"/>
            <a:ext cx="325845" cy="3870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twoCellAnchor>
    <xdr:from>
      <xdr:col>2</xdr:col>
      <xdr:colOff>417157</xdr:colOff>
      <xdr:row>0</xdr:row>
      <xdr:rowOff>16093</xdr:rowOff>
    </xdr:from>
    <xdr:to>
      <xdr:col>2</xdr:col>
      <xdr:colOff>1729770</xdr:colOff>
      <xdr:row>2</xdr:row>
      <xdr:rowOff>104775</xdr:rowOff>
    </xdr:to>
    <xdr:grpSp>
      <xdr:nvGrpSpPr>
        <xdr:cNvPr id="3" name="Groupe 2">
          <a:extLst>
            <a:ext uri="{FF2B5EF4-FFF2-40B4-BE49-F238E27FC236}">
              <a16:creationId xmlns:a16="http://schemas.microsoft.com/office/drawing/2014/main" id="{F09CF98B-B904-4CF8-8FF7-8C246C231CC7}"/>
            </a:ext>
          </a:extLst>
        </xdr:cNvPr>
        <xdr:cNvGrpSpPr/>
      </xdr:nvGrpSpPr>
      <xdr:grpSpPr>
        <a:xfrm>
          <a:off x="6798907" y="16093"/>
          <a:ext cx="1312613" cy="469682"/>
          <a:chOff x="5897461" y="3179763"/>
          <a:chExt cx="1315788" cy="444282"/>
        </a:xfrm>
      </xdr:grpSpPr>
      <xdr:pic>
        <xdr:nvPicPr>
          <xdr:cNvPr id="4" name="image01.png">
            <a:extLst>
              <a:ext uri="{FF2B5EF4-FFF2-40B4-BE49-F238E27FC236}">
                <a16:creationId xmlns:a16="http://schemas.microsoft.com/office/drawing/2014/main" id="{8AD0B670-CDBD-A92E-7F74-E5DCE8CBDD32}"/>
              </a:ext>
            </a:extLst>
          </xdr:cNvPr>
          <xdr:cNvPicPr/>
        </xdr:nvPicPr>
        <xdr:blipFill>
          <a:blip xmlns:r="http://schemas.openxmlformats.org/officeDocument/2006/relationships" r:embed="rId8"/>
          <a:srcRect/>
          <a:stretch>
            <a:fillRect/>
          </a:stretch>
        </xdr:blipFill>
        <xdr:spPr>
          <a:xfrm>
            <a:off x="5897461" y="3179763"/>
            <a:ext cx="646214" cy="444282"/>
          </a:xfrm>
          <a:prstGeom prst="rect">
            <a:avLst/>
          </a:prstGeom>
          <a:ln/>
        </xdr:spPr>
      </xdr:pic>
      <xdr:pic>
        <xdr:nvPicPr>
          <xdr:cNvPr id="5" name="Image 4">
            <a:extLst>
              <a:ext uri="{FF2B5EF4-FFF2-40B4-BE49-F238E27FC236}">
                <a16:creationId xmlns:a16="http://schemas.microsoft.com/office/drawing/2014/main" id="{13D2FAA4-006A-A78A-EA2C-D9847690CBA6}"/>
              </a:ext>
            </a:extLst>
          </xdr:cNvPr>
          <xdr:cNvPicPr>
            <a:picLocks noChangeAspect="1"/>
          </xdr:cNvPicPr>
        </xdr:nvPicPr>
        <xdr:blipFill>
          <a:blip xmlns:r="http://schemas.openxmlformats.org/officeDocument/2006/relationships" r:embed="rId9">
            <a:clrChange>
              <a:clrFrom>
                <a:srgbClr val="FFFFFF"/>
              </a:clrFrom>
              <a:clrTo>
                <a:srgbClr val="FFFFFF">
                  <a:alpha val="0"/>
                </a:srgbClr>
              </a:clrTo>
            </a:clrChange>
          </a:blip>
          <a:stretch>
            <a:fillRect/>
          </a:stretch>
        </xdr:blipFill>
        <xdr:spPr>
          <a:xfrm>
            <a:off x="6560453" y="3238486"/>
            <a:ext cx="652796" cy="326836"/>
          </a:xfrm>
          <a:prstGeom prst="rect">
            <a:avLst/>
          </a:prstGeom>
        </xdr:spPr>
      </xdr:pic>
    </xdr:grpSp>
    <xdr:clientData/>
  </xdr:twoCellAnchor>
</xdr:wsDr>
</file>

<file path=xl/drawings/drawing5.xml><?xml version="1.0" encoding="utf-8"?>
<xdr:wsDr xmlns:xdr="http://schemas.openxmlformats.org/drawingml/2006/spreadsheetDrawing" xmlns:a="http://schemas.openxmlformats.org/drawingml/2006/main">
  <xdr:twoCellAnchor editAs="absolute">
    <xdr:from>
      <xdr:col>1</xdr:col>
      <xdr:colOff>877545</xdr:colOff>
      <xdr:row>3</xdr:row>
      <xdr:rowOff>76200</xdr:rowOff>
    </xdr:from>
    <xdr:to>
      <xdr:col>6</xdr:col>
      <xdr:colOff>494214</xdr:colOff>
      <xdr:row>6</xdr:row>
      <xdr:rowOff>0</xdr:rowOff>
    </xdr:to>
    <xdr:grpSp>
      <xdr:nvGrpSpPr>
        <xdr:cNvPr id="18" name="Groupe 17">
          <a:extLst>
            <a:ext uri="{FF2B5EF4-FFF2-40B4-BE49-F238E27FC236}">
              <a16:creationId xmlns:a16="http://schemas.microsoft.com/office/drawing/2014/main" id="{EA136DF4-F93E-4F55-2913-DE6D002A9122}"/>
            </a:ext>
          </a:extLst>
        </xdr:cNvPr>
        <xdr:cNvGrpSpPr/>
      </xdr:nvGrpSpPr>
      <xdr:grpSpPr>
        <a:xfrm>
          <a:off x="1163295" y="647700"/>
          <a:ext cx="11513394" cy="495300"/>
          <a:chOff x="949325" y="581025"/>
          <a:chExt cx="11633513" cy="514350"/>
        </a:xfrm>
      </xdr:grpSpPr>
      <xdr:sp macro="" textlink="">
        <xdr:nvSpPr>
          <xdr:cNvPr id="2" name="Flèche : chevron 1">
            <a:hlinkClick xmlns:r="http://schemas.openxmlformats.org/officeDocument/2006/relationships" r:id="rId1"/>
            <a:extLst>
              <a:ext uri="{FF2B5EF4-FFF2-40B4-BE49-F238E27FC236}">
                <a16:creationId xmlns:a16="http://schemas.microsoft.com/office/drawing/2014/main" id="{7A61AD63-C2B7-453D-8D40-2B6945CA3436}"/>
              </a:ext>
            </a:extLst>
          </xdr:cNvPr>
          <xdr:cNvSpPr/>
        </xdr:nvSpPr>
        <xdr:spPr>
          <a:xfrm>
            <a:off x="949325" y="581025"/>
            <a:ext cx="1943413" cy="514350"/>
          </a:xfrm>
          <a:prstGeom prst="chevron">
            <a:avLst/>
          </a:prstGeom>
          <a:solidFill>
            <a:srgbClr val="2AA89F"/>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Avant-propos</a:t>
            </a:r>
          </a:p>
        </xdr:txBody>
      </xdr:sp>
      <xdr:sp macro="" textlink="">
        <xdr:nvSpPr>
          <xdr:cNvPr id="3" name="Flèche : chevron 2">
            <a:hlinkClick xmlns:r="http://schemas.openxmlformats.org/officeDocument/2006/relationships" r:id="rId2"/>
            <a:extLst>
              <a:ext uri="{FF2B5EF4-FFF2-40B4-BE49-F238E27FC236}">
                <a16:creationId xmlns:a16="http://schemas.microsoft.com/office/drawing/2014/main" id="{78E654D2-DB01-4EC2-B03F-7CC4E3E81776}"/>
              </a:ext>
            </a:extLst>
          </xdr:cNvPr>
          <xdr:cNvSpPr/>
        </xdr:nvSpPr>
        <xdr:spPr>
          <a:xfrm>
            <a:off x="2635250" y="581026"/>
            <a:ext cx="1956113" cy="514349"/>
          </a:xfrm>
          <a:prstGeom prst="chevron">
            <a:avLst/>
          </a:prstGeom>
          <a:solidFill>
            <a:srgbClr val="2AA89F"/>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Informations </a:t>
            </a:r>
          </a:p>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générales</a:t>
            </a:r>
          </a:p>
        </xdr:txBody>
      </xdr:sp>
      <xdr:sp macro="" textlink="">
        <xdr:nvSpPr>
          <xdr:cNvPr id="4" name="Flèche : chevron 3">
            <a:hlinkClick xmlns:r="http://schemas.openxmlformats.org/officeDocument/2006/relationships" r:id="rId3"/>
            <a:extLst>
              <a:ext uri="{FF2B5EF4-FFF2-40B4-BE49-F238E27FC236}">
                <a16:creationId xmlns:a16="http://schemas.microsoft.com/office/drawing/2014/main" id="{5B7FB6FA-DC3E-406E-BA6E-B10E7F61F00F}"/>
              </a:ext>
            </a:extLst>
          </xdr:cNvPr>
          <xdr:cNvSpPr/>
        </xdr:nvSpPr>
        <xdr:spPr>
          <a:xfrm>
            <a:off x="4340225" y="581025"/>
            <a:ext cx="1771963" cy="514350"/>
          </a:xfrm>
          <a:prstGeom prst="chevron">
            <a:avLst/>
          </a:prstGeom>
          <a:solidFill>
            <a:srgbClr val="2AA89F"/>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Audit flash</a:t>
            </a:r>
          </a:p>
        </xdr:txBody>
      </xdr:sp>
      <xdr:sp macro="" textlink="">
        <xdr:nvSpPr>
          <xdr:cNvPr id="5" name="Flèche : chevron 4">
            <a:hlinkClick xmlns:r="http://schemas.openxmlformats.org/officeDocument/2006/relationships" r:id="rId4"/>
            <a:extLst>
              <a:ext uri="{FF2B5EF4-FFF2-40B4-BE49-F238E27FC236}">
                <a16:creationId xmlns:a16="http://schemas.microsoft.com/office/drawing/2014/main" id="{7FF1BAB8-5D38-4F21-A599-FC67728AD063}"/>
              </a:ext>
            </a:extLst>
          </xdr:cNvPr>
          <xdr:cNvSpPr/>
        </xdr:nvSpPr>
        <xdr:spPr>
          <a:xfrm>
            <a:off x="5857875" y="581025"/>
            <a:ext cx="1838638" cy="514350"/>
          </a:xfrm>
          <a:prstGeom prst="chevron">
            <a:avLst/>
          </a:prstGeom>
          <a:solidFill>
            <a:srgbClr val="2AA89F"/>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Audit dossiers</a:t>
            </a:r>
          </a:p>
        </xdr:txBody>
      </xdr:sp>
      <xdr:sp macro="" textlink="">
        <xdr:nvSpPr>
          <xdr:cNvPr id="6" name="Flèche : chevron 5">
            <a:extLst>
              <a:ext uri="{FF2B5EF4-FFF2-40B4-BE49-F238E27FC236}">
                <a16:creationId xmlns:a16="http://schemas.microsoft.com/office/drawing/2014/main" id="{4F003EA9-5354-46E4-BA59-E87CCF905B6D}"/>
              </a:ext>
            </a:extLst>
          </xdr:cNvPr>
          <xdr:cNvSpPr/>
        </xdr:nvSpPr>
        <xdr:spPr>
          <a:xfrm>
            <a:off x="7448550" y="581025"/>
            <a:ext cx="1940238" cy="514350"/>
          </a:xfrm>
          <a:prstGeom prst="chevron">
            <a:avLst/>
          </a:prstGeom>
          <a:solidFill>
            <a:srgbClr val="EA5D26"/>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Audit terrain</a:t>
            </a:r>
          </a:p>
        </xdr:txBody>
      </xdr:sp>
      <xdr:sp macro="" textlink="">
        <xdr:nvSpPr>
          <xdr:cNvPr id="7" name="Flèche : chevron 6">
            <a:hlinkClick xmlns:r="http://schemas.openxmlformats.org/officeDocument/2006/relationships" r:id="rId5"/>
            <a:extLst>
              <a:ext uri="{FF2B5EF4-FFF2-40B4-BE49-F238E27FC236}">
                <a16:creationId xmlns:a16="http://schemas.microsoft.com/office/drawing/2014/main" id="{E39ECC5C-72E0-4A2B-8045-006C00F91248}"/>
              </a:ext>
            </a:extLst>
          </xdr:cNvPr>
          <xdr:cNvSpPr/>
        </xdr:nvSpPr>
        <xdr:spPr>
          <a:xfrm>
            <a:off x="9134475" y="581025"/>
            <a:ext cx="1857688" cy="514350"/>
          </a:xfrm>
          <a:prstGeom prst="chevron">
            <a:avLst/>
          </a:prstGeom>
          <a:solidFill>
            <a:srgbClr val="2AA89F"/>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Résultats</a:t>
            </a:r>
          </a:p>
        </xdr:txBody>
      </xdr:sp>
      <xdr:sp macro="" textlink="">
        <xdr:nvSpPr>
          <xdr:cNvPr id="8" name="Flèche : chevron 7">
            <a:hlinkClick xmlns:r="http://schemas.openxmlformats.org/officeDocument/2006/relationships" r:id="rId6"/>
            <a:extLst>
              <a:ext uri="{FF2B5EF4-FFF2-40B4-BE49-F238E27FC236}">
                <a16:creationId xmlns:a16="http://schemas.microsoft.com/office/drawing/2014/main" id="{9BC34196-D130-484D-AFAB-EF61F07F2C34}"/>
              </a:ext>
            </a:extLst>
          </xdr:cNvPr>
          <xdr:cNvSpPr/>
        </xdr:nvSpPr>
        <xdr:spPr>
          <a:xfrm>
            <a:off x="10744200" y="581025"/>
            <a:ext cx="1838638" cy="514350"/>
          </a:xfrm>
          <a:prstGeom prst="chevron">
            <a:avLst/>
          </a:prstGeom>
          <a:solidFill>
            <a:srgbClr val="2AA89F"/>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Plan d'actions</a:t>
            </a:r>
          </a:p>
        </xdr:txBody>
      </xdr:sp>
      <xdr:pic>
        <xdr:nvPicPr>
          <xdr:cNvPr id="11" name="Image 12" descr="RÃ©sultat de recherche d'images pour &quot;doigt ordinateur icone&quot;">
            <a:extLst>
              <a:ext uri="{FF2B5EF4-FFF2-40B4-BE49-F238E27FC236}">
                <a16:creationId xmlns:a16="http://schemas.microsoft.com/office/drawing/2014/main" id="{3DFE1BDA-6444-4729-B759-F16E640621D3}"/>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2324100" y="663575"/>
            <a:ext cx="336549" cy="3959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12" name="Image 12" descr="RÃ©sultat de recherche d'images pour &quot;doigt ordinateur icone&quot;">
            <a:extLst>
              <a:ext uri="{FF2B5EF4-FFF2-40B4-BE49-F238E27FC236}">
                <a16:creationId xmlns:a16="http://schemas.microsoft.com/office/drawing/2014/main" id="{94284265-AA48-49E6-8DEB-E0B6E59B3D28}"/>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4035425" y="644525"/>
            <a:ext cx="339724" cy="3959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13" name="Image 12" descr="RÃ©sultat de recherche d'images pour &quot;doigt ordinateur icone&quot;">
            <a:extLst>
              <a:ext uri="{FF2B5EF4-FFF2-40B4-BE49-F238E27FC236}">
                <a16:creationId xmlns:a16="http://schemas.microsoft.com/office/drawing/2014/main" id="{19E56BC7-E367-4052-8A69-B1D02A60799A}"/>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5657577" y="666751"/>
            <a:ext cx="336549" cy="3927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14" name="Image 12" descr="RÃ©sultat de recherche d'images pour &quot;doigt ordinateur icone&quot;">
            <a:extLst>
              <a:ext uri="{FF2B5EF4-FFF2-40B4-BE49-F238E27FC236}">
                <a16:creationId xmlns:a16="http://schemas.microsoft.com/office/drawing/2014/main" id="{5384B302-9796-41BD-866D-FEB36B01A0B0}"/>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7219950" y="638175"/>
            <a:ext cx="336549" cy="3927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15" name="Image 12" descr="RÃ©sultat de recherche d'images pour &quot;doigt ordinateur icone&quot;">
            <a:extLst>
              <a:ext uri="{FF2B5EF4-FFF2-40B4-BE49-F238E27FC236}">
                <a16:creationId xmlns:a16="http://schemas.microsoft.com/office/drawing/2014/main" id="{9F9AF0F4-3051-4899-80E7-F7229078D20D}"/>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0353675" y="638175"/>
            <a:ext cx="336549" cy="3895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16" name="Image 12" descr="RÃ©sultat de recherche d'images pour &quot;doigt ordinateur icone&quot;">
            <a:extLst>
              <a:ext uri="{FF2B5EF4-FFF2-40B4-BE49-F238E27FC236}">
                <a16:creationId xmlns:a16="http://schemas.microsoft.com/office/drawing/2014/main" id="{7F152936-B820-4A3E-8960-ED77FD99D213}"/>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2115800" y="606425"/>
            <a:ext cx="333374" cy="3927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twoCellAnchor>
    <xdr:from>
      <xdr:col>2</xdr:col>
      <xdr:colOff>2680957</xdr:colOff>
      <xdr:row>0</xdr:row>
      <xdr:rowOff>45212</xdr:rowOff>
    </xdr:from>
    <xdr:to>
      <xdr:col>4</xdr:col>
      <xdr:colOff>316920</xdr:colOff>
      <xdr:row>2</xdr:row>
      <xdr:rowOff>133894</xdr:rowOff>
    </xdr:to>
    <xdr:grpSp>
      <xdr:nvGrpSpPr>
        <xdr:cNvPr id="17" name="Groupe 16">
          <a:extLst>
            <a:ext uri="{FF2B5EF4-FFF2-40B4-BE49-F238E27FC236}">
              <a16:creationId xmlns:a16="http://schemas.microsoft.com/office/drawing/2014/main" id="{23D887B9-FC3C-4503-9CEB-6242CDAFACC1}"/>
            </a:ext>
          </a:extLst>
        </xdr:cNvPr>
        <xdr:cNvGrpSpPr/>
      </xdr:nvGrpSpPr>
      <xdr:grpSpPr>
        <a:xfrm>
          <a:off x="6405232" y="45212"/>
          <a:ext cx="1826963" cy="469682"/>
          <a:chOff x="5897461" y="3179763"/>
          <a:chExt cx="1315788" cy="444282"/>
        </a:xfrm>
      </xdr:grpSpPr>
      <xdr:pic>
        <xdr:nvPicPr>
          <xdr:cNvPr id="19" name="image01.png">
            <a:extLst>
              <a:ext uri="{FF2B5EF4-FFF2-40B4-BE49-F238E27FC236}">
                <a16:creationId xmlns:a16="http://schemas.microsoft.com/office/drawing/2014/main" id="{1DF396D5-EBC0-8354-C0D1-AD0028C5BAB7}"/>
              </a:ext>
            </a:extLst>
          </xdr:cNvPr>
          <xdr:cNvPicPr/>
        </xdr:nvPicPr>
        <xdr:blipFill>
          <a:blip xmlns:r="http://schemas.openxmlformats.org/officeDocument/2006/relationships" r:embed="rId8"/>
          <a:srcRect/>
          <a:stretch>
            <a:fillRect/>
          </a:stretch>
        </xdr:blipFill>
        <xdr:spPr>
          <a:xfrm>
            <a:off x="5897461" y="3179763"/>
            <a:ext cx="646214" cy="444282"/>
          </a:xfrm>
          <a:prstGeom prst="rect">
            <a:avLst/>
          </a:prstGeom>
          <a:ln/>
        </xdr:spPr>
      </xdr:pic>
      <xdr:pic>
        <xdr:nvPicPr>
          <xdr:cNvPr id="20" name="Image 19">
            <a:extLst>
              <a:ext uri="{FF2B5EF4-FFF2-40B4-BE49-F238E27FC236}">
                <a16:creationId xmlns:a16="http://schemas.microsoft.com/office/drawing/2014/main" id="{5570ADA8-AFD2-3008-2776-B5D898BCA4FB}"/>
              </a:ext>
            </a:extLst>
          </xdr:cNvPr>
          <xdr:cNvPicPr>
            <a:picLocks noChangeAspect="1"/>
          </xdr:cNvPicPr>
        </xdr:nvPicPr>
        <xdr:blipFill>
          <a:blip xmlns:r="http://schemas.openxmlformats.org/officeDocument/2006/relationships" r:embed="rId9">
            <a:clrChange>
              <a:clrFrom>
                <a:srgbClr val="FFFFFF"/>
              </a:clrFrom>
              <a:clrTo>
                <a:srgbClr val="FFFFFF">
                  <a:alpha val="0"/>
                </a:srgbClr>
              </a:clrTo>
            </a:clrChange>
          </a:blip>
          <a:stretch>
            <a:fillRect/>
          </a:stretch>
        </xdr:blipFill>
        <xdr:spPr>
          <a:xfrm>
            <a:off x="6560453" y="3238486"/>
            <a:ext cx="652796" cy="326836"/>
          </a:xfrm>
          <a:prstGeom prst="rect">
            <a:avLst/>
          </a:prstGeom>
        </xdr:spPr>
      </xdr:pic>
    </xdr:grpSp>
    <xdr:clientData/>
  </xdr:twoCellAnchor>
</xdr:wsDr>
</file>

<file path=xl/drawings/drawing6.xml><?xml version="1.0" encoding="utf-8"?>
<xdr:wsDr xmlns:xdr="http://schemas.openxmlformats.org/drawingml/2006/spreadsheetDrawing" xmlns:a="http://schemas.openxmlformats.org/drawingml/2006/main">
  <xdr:twoCellAnchor editAs="absolute">
    <xdr:from>
      <xdr:col>0</xdr:col>
      <xdr:colOff>311150</xdr:colOff>
      <xdr:row>4</xdr:row>
      <xdr:rowOff>9525</xdr:rowOff>
    </xdr:from>
    <xdr:to>
      <xdr:col>10</xdr:col>
      <xdr:colOff>635313</xdr:colOff>
      <xdr:row>6</xdr:row>
      <xdr:rowOff>139700</xdr:rowOff>
    </xdr:to>
    <xdr:grpSp>
      <xdr:nvGrpSpPr>
        <xdr:cNvPr id="17" name="Groupe 16">
          <a:extLst>
            <a:ext uri="{FF2B5EF4-FFF2-40B4-BE49-F238E27FC236}">
              <a16:creationId xmlns:a16="http://schemas.microsoft.com/office/drawing/2014/main" id="{F41B3CD9-06EC-7CFE-76EA-332EED7039F5}"/>
            </a:ext>
          </a:extLst>
        </xdr:cNvPr>
        <xdr:cNvGrpSpPr/>
      </xdr:nvGrpSpPr>
      <xdr:grpSpPr>
        <a:xfrm>
          <a:off x="311150" y="771525"/>
          <a:ext cx="12001813" cy="511175"/>
          <a:chOff x="57150" y="765175"/>
          <a:chExt cx="12020863" cy="523875"/>
        </a:xfrm>
      </xdr:grpSpPr>
      <xdr:sp macro="" textlink="">
        <xdr:nvSpPr>
          <xdr:cNvPr id="2" name="Flèche : chevron 1">
            <a:hlinkClick xmlns:r="http://schemas.openxmlformats.org/officeDocument/2006/relationships" r:id="rId1"/>
            <a:extLst>
              <a:ext uri="{FF2B5EF4-FFF2-40B4-BE49-F238E27FC236}">
                <a16:creationId xmlns:a16="http://schemas.microsoft.com/office/drawing/2014/main" id="{B663B969-062A-4438-A298-5E5D6BB98265}"/>
              </a:ext>
            </a:extLst>
          </xdr:cNvPr>
          <xdr:cNvSpPr/>
        </xdr:nvSpPr>
        <xdr:spPr>
          <a:xfrm>
            <a:off x="57150" y="765175"/>
            <a:ext cx="1962150" cy="520700"/>
          </a:xfrm>
          <a:prstGeom prst="chevron">
            <a:avLst/>
          </a:prstGeom>
          <a:solidFill>
            <a:srgbClr val="2AA89F"/>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Avant-propos</a:t>
            </a:r>
          </a:p>
        </xdr:txBody>
      </xdr:sp>
      <xdr:sp macro="" textlink="">
        <xdr:nvSpPr>
          <xdr:cNvPr id="3" name="Flèche : chevron 2">
            <a:hlinkClick xmlns:r="http://schemas.openxmlformats.org/officeDocument/2006/relationships" r:id="rId2"/>
            <a:extLst>
              <a:ext uri="{FF2B5EF4-FFF2-40B4-BE49-F238E27FC236}">
                <a16:creationId xmlns:a16="http://schemas.microsoft.com/office/drawing/2014/main" id="{EC9C801D-A123-47E7-AF4B-A1A413E20AC5}"/>
              </a:ext>
            </a:extLst>
          </xdr:cNvPr>
          <xdr:cNvSpPr/>
        </xdr:nvSpPr>
        <xdr:spPr>
          <a:xfrm>
            <a:off x="1752599" y="765175"/>
            <a:ext cx="1914526" cy="520700"/>
          </a:xfrm>
          <a:prstGeom prst="chevron">
            <a:avLst/>
          </a:prstGeom>
          <a:solidFill>
            <a:srgbClr val="2AA89F"/>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Informations générales</a:t>
            </a:r>
          </a:p>
        </xdr:txBody>
      </xdr:sp>
      <xdr:sp macro="" textlink="">
        <xdr:nvSpPr>
          <xdr:cNvPr id="4" name="Flèche : chevron 3">
            <a:hlinkClick xmlns:r="http://schemas.openxmlformats.org/officeDocument/2006/relationships" r:id="rId3"/>
            <a:extLst>
              <a:ext uri="{FF2B5EF4-FFF2-40B4-BE49-F238E27FC236}">
                <a16:creationId xmlns:a16="http://schemas.microsoft.com/office/drawing/2014/main" id="{3125CF65-77D7-4CDC-BA23-C0F6DD7CB675}"/>
              </a:ext>
            </a:extLst>
          </xdr:cNvPr>
          <xdr:cNvSpPr/>
        </xdr:nvSpPr>
        <xdr:spPr>
          <a:xfrm>
            <a:off x="3390900" y="765175"/>
            <a:ext cx="1943413" cy="523875"/>
          </a:xfrm>
          <a:prstGeom prst="chevron">
            <a:avLst/>
          </a:prstGeom>
          <a:solidFill>
            <a:srgbClr val="2AA89F"/>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Audit flash</a:t>
            </a:r>
          </a:p>
        </xdr:txBody>
      </xdr:sp>
      <xdr:sp macro="" textlink="">
        <xdr:nvSpPr>
          <xdr:cNvPr id="5" name="Flèche : chevron 4">
            <a:hlinkClick xmlns:r="http://schemas.openxmlformats.org/officeDocument/2006/relationships" r:id="rId4"/>
            <a:extLst>
              <a:ext uri="{FF2B5EF4-FFF2-40B4-BE49-F238E27FC236}">
                <a16:creationId xmlns:a16="http://schemas.microsoft.com/office/drawing/2014/main" id="{51CA11E9-E4B4-450D-BC82-3E34E1691ACA}"/>
              </a:ext>
            </a:extLst>
          </xdr:cNvPr>
          <xdr:cNvSpPr/>
        </xdr:nvSpPr>
        <xdr:spPr>
          <a:xfrm>
            <a:off x="5076825" y="765175"/>
            <a:ext cx="1943413" cy="520700"/>
          </a:xfrm>
          <a:prstGeom prst="chevron">
            <a:avLst/>
          </a:prstGeom>
          <a:solidFill>
            <a:srgbClr val="2AA89F"/>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Audit dossiers</a:t>
            </a:r>
          </a:p>
        </xdr:txBody>
      </xdr:sp>
      <xdr:sp macro="" textlink="">
        <xdr:nvSpPr>
          <xdr:cNvPr id="6" name="Flèche : chevron 5">
            <a:hlinkClick xmlns:r="http://schemas.openxmlformats.org/officeDocument/2006/relationships" r:id="rId5"/>
            <a:extLst>
              <a:ext uri="{FF2B5EF4-FFF2-40B4-BE49-F238E27FC236}">
                <a16:creationId xmlns:a16="http://schemas.microsoft.com/office/drawing/2014/main" id="{AB9C3548-2977-4F7A-9FFE-F03893359C78}"/>
              </a:ext>
            </a:extLst>
          </xdr:cNvPr>
          <xdr:cNvSpPr/>
        </xdr:nvSpPr>
        <xdr:spPr>
          <a:xfrm>
            <a:off x="6772275" y="765175"/>
            <a:ext cx="1943413" cy="520700"/>
          </a:xfrm>
          <a:prstGeom prst="chevron">
            <a:avLst/>
          </a:prstGeom>
          <a:solidFill>
            <a:srgbClr val="2AA89F"/>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Audit terrain</a:t>
            </a:r>
          </a:p>
        </xdr:txBody>
      </xdr:sp>
      <xdr:sp macro="" textlink="">
        <xdr:nvSpPr>
          <xdr:cNvPr id="7" name="Flèche : chevron 6">
            <a:extLst>
              <a:ext uri="{FF2B5EF4-FFF2-40B4-BE49-F238E27FC236}">
                <a16:creationId xmlns:a16="http://schemas.microsoft.com/office/drawing/2014/main" id="{8A136131-D6D2-4A26-B326-C77F5F4E194E}"/>
              </a:ext>
            </a:extLst>
          </xdr:cNvPr>
          <xdr:cNvSpPr/>
        </xdr:nvSpPr>
        <xdr:spPr>
          <a:xfrm>
            <a:off x="8458200" y="765175"/>
            <a:ext cx="1943413" cy="520700"/>
          </a:xfrm>
          <a:prstGeom prst="chevron">
            <a:avLst/>
          </a:prstGeom>
          <a:solidFill>
            <a:srgbClr val="EA5D26"/>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Résultats</a:t>
            </a:r>
          </a:p>
        </xdr:txBody>
      </xdr:sp>
      <xdr:sp macro="" textlink="">
        <xdr:nvSpPr>
          <xdr:cNvPr id="8" name="Flèche : chevron 7">
            <a:hlinkClick xmlns:r="http://schemas.openxmlformats.org/officeDocument/2006/relationships" r:id="rId6"/>
            <a:extLst>
              <a:ext uri="{FF2B5EF4-FFF2-40B4-BE49-F238E27FC236}">
                <a16:creationId xmlns:a16="http://schemas.microsoft.com/office/drawing/2014/main" id="{37B705A6-11A9-4D7F-813E-E264B106AF59}"/>
              </a:ext>
            </a:extLst>
          </xdr:cNvPr>
          <xdr:cNvSpPr/>
        </xdr:nvSpPr>
        <xdr:spPr>
          <a:xfrm>
            <a:off x="10134600" y="765175"/>
            <a:ext cx="1943413" cy="520700"/>
          </a:xfrm>
          <a:prstGeom prst="chevron">
            <a:avLst/>
          </a:prstGeom>
          <a:solidFill>
            <a:srgbClr val="2AA89F"/>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Plan d'actions</a:t>
            </a:r>
          </a:p>
        </xdr:txBody>
      </xdr:sp>
      <xdr:pic>
        <xdr:nvPicPr>
          <xdr:cNvPr id="11" name="Image 12" descr="RÃ©sultat de recherche d'images pour &quot;doigt ordinateur icone&quot;">
            <a:extLst>
              <a:ext uri="{FF2B5EF4-FFF2-40B4-BE49-F238E27FC236}">
                <a16:creationId xmlns:a16="http://schemas.microsoft.com/office/drawing/2014/main" id="{C45836CE-1D7A-40D0-8495-A66FC9A6AFDE}"/>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438275" y="819150"/>
            <a:ext cx="333374" cy="3895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12" name="Image 12" descr="RÃ©sultat de recherche d'images pour &quot;doigt ordinateur icone&quot;">
            <a:extLst>
              <a:ext uri="{FF2B5EF4-FFF2-40B4-BE49-F238E27FC236}">
                <a16:creationId xmlns:a16="http://schemas.microsoft.com/office/drawing/2014/main" id="{3020B914-7174-4333-BDA4-20336A8EB94E}"/>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3073400" y="857250"/>
            <a:ext cx="336549" cy="3895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13" name="Image 12" descr="RÃ©sultat de recherche d'images pour &quot;doigt ordinateur icone&quot;">
            <a:extLst>
              <a:ext uri="{FF2B5EF4-FFF2-40B4-BE49-F238E27FC236}">
                <a16:creationId xmlns:a16="http://schemas.microsoft.com/office/drawing/2014/main" id="{C44D2364-05E7-4A9D-B3E5-CFB51522B9AD}"/>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4819650" y="819150"/>
            <a:ext cx="336549" cy="3895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14" name="Image 12" descr="RÃ©sultat de recherche d'images pour &quot;doigt ordinateur icone&quot;">
            <a:extLst>
              <a:ext uri="{FF2B5EF4-FFF2-40B4-BE49-F238E27FC236}">
                <a16:creationId xmlns:a16="http://schemas.microsoft.com/office/drawing/2014/main" id="{55EA3C3C-3BC1-4174-B536-19DC466A1E46}"/>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6505575" y="819150"/>
            <a:ext cx="333374" cy="3895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15" name="Image 12" descr="RÃ©sultat de recherche d'images pour &quot;doigt ordinateur icone&quot;">
            <a:extLst>
              <a:ext uri="{FF2B5EF4-FFF2-40B4-BE49-F238E27FC236}">
                <a16:creationId xmlns:a16="http://schemas.microsoft.com/office/drawing/2014/main" id="{9BABF0A9-0817-4D3B-98AC-9A68162A6290}"/>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8121650" y="819150"/>
            <a:ext cx="336549" cy="3895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16" name="Image 12" descr="RÃ©sultat de recherche d'images pour &quot;doigt ordinateur icone&quot;">
            <a:extLst>
              <a:ext uri="{FF2B5EF4-FFF2-40B4-BE49-F238E27FC236}">
                <a16:creationId xmlns:a16="http://schemas.microsoft.com/office/drawing/2014/main" id="{F09C72B5-947B-4CEB-A498-D5BFD7C28E41}"/>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1572875" y="828675"/>
            <a:ext cx="336549" cy="3895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twoCellAnchor>
    <xdr:from>
      <xdr:col>4</xdr:col>
      <xdr:colOff>142877</xdr:colOff>
      <xdr:row>21</xdr:row>
      <xdr:rowOff>176211</xdr:rowOff>
    </xdr:from>
    <xdr:to>
      <xdr:col>7</xdr:col>
      <xdr:colOff>323851</xdr:colOff>
      <xdr:row>33</xdr:row>
      <xdr:rowOff>180974</xdr:rowOff>
    </xdr:to>
    <xdr:graphicFrame macro="">
      <xdr:nvGraphicFramePr>
        <xdr:cNvPr id="20" name="Graphique 19">
          <a:extLst>
            <a:ext uri="{FF2B5EF4-FFF2-40B4-BE49-F238E27FC236}">
              <a16:creationId xmlns:a16="http://schemas.microsoft.com/office/drawing/2014/main" id="{31772148-F739-8FB0-7848-54F31F5FEAE1}"/>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1</xdr:col>
      <xdr:colOff>504824</xdr:colOff>
      <xdr:row>80</xdr:row>
      <xdr:rowOff>19050</xdr:rowOff>
    </xdr:from>
    <xdr:to>
      <xdr:col>6</xdr:col>
      <xdr:colOff>438150</xdr:colOff>
      <xdr:row>102</xdr:row>
      <xdr:rowOff>9525</xdr:rowOff>
    </xdr:to>
    <xdr:sp macro="" textlink="">
      <xdr:nvSpPr>
        <xdr:cNvPr id="19" name="ZoneTexte 18">
          <a:extLst>
            <a:ext uri="{FF2B5EF4-FFF2-40B4-BE49-F238E27FC236}">
              <a16:creationId xmlns:a16="http://schemas.microsoft.com/office/drawing/2014/main" id="{384F0D49-40D6-4C2A-B2FC-552CD3B990CA}"/>
            </a:ext>
          </a:extLst>
        </xdr:cNvPr>
        <xdr:cNvSpPr txBox="1"/>
      </xdr:nvSpPr>
      <xdr:spPr>
        <a:xfrm>
          <a:off x="1162049" y="17011650"/>
          <a:ext cx="5086351" cy="4181475"/>
        </a:xfrm>
        <a:prstGeom prst="rect">
          <a:avLst/>
        </a:prstGeom>
        <a:solidFill>
          <a:schemeClr val="lt1"/>
        </a:solidFill>
        <a:ln w="28575" cmpd="sng">
          <a:solidFill>
            <a:schemeClr val="tx1">
              <a:lumMod val="50000"/>
              <a:lumOff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fr-FR" sz="1100" b="1" u="sng"/>
            <a:t>Points</a:t>
          </a:r>
          <a:r>
            <a:rPr lang="fr-FR" sz="1100" b="1" u="sng" baseline="0"/>
            <a:t> forts</a:t>
          </a:r>
          <a:r>
            <a:rPr lang="fr-FR" sz="1100" b="1" u="none" baseline="0"/>
            <a:t> :</a:t>
          </a:r>
          <a:endParaRPr lang="fr-FR" sz="1100" b="1" u="none"/>
        </a:p>
      </xdr:txBody>
    </xdr:sp>
    <xdr:clientData/>
  </xdr:twoCellAnchor>
  <xdr:twoCellAnchor>
    <xdr:from>
      <xdr:col>6</xdr:col>
      <xdr:colOff>790575</xdr:colOff>
      <xdr:row>80</xdr:row>
      <xdr:rowOff>19049</xdr:rowOff>
    </xdr:from>
    <xdr:to>
      <xdr:col>10</xdr:col>
      <xdr:colOff>260985</xdr:colOff>
      <xdr:row>101</xdr:row>
      <xdr:rowOff>190499</xdr:rowOff>
    </xdr:to>
    <xdr:sp macro="" textlink="">
      <xdr:nvSpPr>
        <xdr:cNvPr id="21" name="ZoneTexte 20">
          <a:extLst>
            <a:ext uri="{FF2B5EF4-FFF2-40B4-BE49-F238E27FC236}">
              <a16:creationId xmlns:a16="http://schemas.microsoft.com/office/drawing/2014/main" id="{D7D701E9-FC26-4AB9-B668-2697FB1A034A}"/>
            </a:ext>
          </a:extLst>
        </xdr:cNvPr>
        <xdr:cNvSpPr txBox="1"/>
      </xdr:nvSpPr>
      <xdr:spPr>
        <a:xfrm>
          <a:off x="6600825" y="17011649"/>
          <a:ext cx="5175885" cy="4171950"/>
        </a:xfrm>
        <a:prstGeom prst="rect">
          <a:avLst/>
        </a:prstGeom>
        <a:solidFill>
          <a:schemeClr val="lt1"/>
        </a:solidFill>
        <a:ln w="28575" cmpd="sng">
          <a:solidFill>
            <a:schemeClr val="tx1">
              <a:lumMod val="50000"/>
              <a:lumOff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fr-FR" sz="1100" b="1" u="sng"/>
            <a:t>Points</a:t>
          </a:r>
          <a:r>
            <a:rPr lang="fr-FR" sz="1100" b="1" u="sng" baseline="0"/>
            <a:t> à améliorer</a:t>
          </a:r>
          <a:r>
            <a:rPr lang="fr-FR" sz="1100" b="1" u="none" baseline="0"/>
            <a:t> :</a:t>
          </a:r>
        </a:p>
        <a:p>
          <a:endParaRPr lang="fr-FR" sz="1100" b="1" u="sng" baseline="0"/>
        </a:p>
        <a:p>
          <a:endParaRPr lang="fr-FR" sz="1100" b="1" u="sng" baseline="0"/>
        </a:p>
        <a:p>
          <a:endParaRPr lang="fr-FR" sz="1100" b="1" u="sng" baseline="0"/>
        </a:p>
        <a:p>
          <a:endParaRPr lang="fr-FR" sz="1100" b="1" u="sng" baseline="0"/>
        </a:p>
        <a:p>
          <a:endParaRPr lang="fr-FR" sz="1100" b="1" u="sng" baseline="0"/>
        </a:p>
        <a:p>
          <a:endParaRPr lang="fr-FR" sz="1100" b="1" u="sng" baseline="0"/>
        </a:p>
        <a:p>
          <a:endParaRPr lang="fr-FR" sz="1100" b="1" u="sng" baseline="0"/>
        </a:p>
        <a:p>
          <a:endParaRPr lang="fr-FR" sz="1100" b="1" u="sng" baseline="0"/>
        </a:p>
        <a:p>
          <a:endParaRPr lang="fr-FR" sz="1100" b="1" u="sng" baseline="0"/>
        </a:p>
        <a:p>
          <a:endParaRPr lang="fr-FR" sz="1100" b="1" u="sng" baseline="0"/>
        </a:p>
        <a:p>
          <a:endParaRPr lang="fr-FR" sz="1100" b="1" u="sng" baseline="0"/>
        </a:p>
        <a:p>
          <a:r>
            <a:rPr lang="fr-FR" sz="1100" b="1" u="sng" baseline="0"/>
            <a:t>Actions à envisager</a:t>
          </a:r>
          <a:r>
            <a:rPr lang="fr-FR" sz="1100" b="1" u="none" baseline="0"/>
            <a:t> : </a:t>
          </a:r>
        </a:p>
      </xdr:txBody>
    </xdr:sp>
    <xdr:clientData/>
  </xdr:twoCellAnchor>
  <xdr:twoCellAnchor>
    <xdr:from>
      <xdr:col>6</xdr:col>
      <xdr:colOff>492002</xdr:colOff>
      <xdr:row>0</xdr:row>
      <xdr:rowOff>92293</xdr:rowOff>
    </xdr:from>
    <xdr:to>
      <xdr:col>7</xdr:col>
      <xdr:colOff>131390</xdr:colOff>
      <xdr:row>3</xdr:row>
      <xdr:rowOff>0</xdr:rowOff>
    </xdr:to>
    <xdr:grpSp>
      <xdr:nvGrpSpPr>
        <xdr:cNvPr id="22" name="Groupe 21">
          <a:extLst>
            <a:ext uri="{FF2B5EF4-FFF2-40B4-BE49-F238E27FC236}">
              <a16:creationId xmlns:a16="http://schemas.microsoft.com/office/drawing/2014/main" id="{9B976D8E-5575-42CB-A004-75ABFA86F3B8}"/>
            </a:ext>
          </a:extLst>
        </xdr:cNvPr>
        <xdr:cNvGrpSpPr/>
      </xdr:nvGrpSpPr>
      <xdr:grpSpPr>
        <a:xfrm>
          <a:off x="6464177" y="92293"/>
          <a:ext cx="1239588" cy="479207"/>
          <a:chOff x="5897461" y="3179763"/>
          <a:chExt cx="1315788" cy="444282"/>
        </a:xfrm>
      </xdr:grpSpPr>
      <xdr:pic>
        <xdr:nvPicPr>
          <xdr:cNvPr id="23" name="image01.png">
            <a:extLst>
              <a:ext uri="{FF2B5EF4-FFF2-40B4-BE49-F238E27FC236}">
                <a16:creationId xmlns:a16="http://schemas.microsoft.com/office/drawing/2014/main" id="{85086DE9-AA7B-43F6-656F-50951935A263}"/>
              </a:ext>
            </a:extLst>
          </xdr:cNvPr>
          <xdr:cNvPicPr/>
        </xdr:nvPicPr>
        <xdr:blipFill>
          <a:blip xmlns:r="http://schemas.openxmlformats.org/officeDocument/2006/relationships" r:embed="rId9"/>
          <a:srcRect/>
          <a:stretch>
            <a:fillRect/>
          </a:stretch>
        </xdr:blipFill>
        <xdr:spPr>
          <a:xfrm>
            <a:off x="5897461" y="3179763"/>
            <a:ext cx="646214" cy="444282"/>
          </a:xfrm>
          <a:prstGeom prst="rect">
            <a:avLst/>
          </a:prstGeom>
          <a:ln/>
        </xdr:spPr>
      </xdr:pic>
      <xdr:pic>
        <xdr:nvPicPr>
          <xdr:cNvPr id="24" name="Image 23">
            <a:extLst>
              <a:ext uri="{FF2B5EF4-FFF2-40B4-BE49-F238E27FC236}">
                <a16:creationId xmlns:a16="http://schemas.microsoft.com/office/drawing/2014/main" id="{9E999B8B-3F45-4E85-D696-05C02B711C25}"/>
              </a:ext>
            </a:extLst>
          </xdr:cNvPr>
          <xdr:cNvPicPr>
            <a:picLocks noChangeAspect="1"/>
          </xdr:cNvPicPr>
        </xdr:nvPicPr>
        <xdr:blipFill>
          <a:blip xmlns:r="http://schemas.openxmlformats.org/officeDocument/2006/relationships" r:embed="rId10">
            <a:clrChange>
              <a:clrFrom>
                <a:srgbClr val="FFFFFF"/>
              </a:clrFrom>
              <a:clrTo>
                <a:srgbClr val="FFFFFF">
                  <a:alpha val="0"/>
                </a:srgbClr>
              </a:clrTo>
            </a:clrChange>
          </a:blip>
          <a:stretch>
            <a:fillRect/>
          </a:stretch>
        </xdr:blipFill>
        <xdr:spPr>
          <a:xfrm>
            <a:off x="6560453" y="3238486"/>
            <a:ext cx="652796" cy="326836"/>
          </a:xfrm>
          <a:prstGeom prst="rect">
            <a:avLst/>
          </a:prstGeom>
        </xdr:spPr>
      </xdr:pic>
    </xdr:grpSp>
    <xdr:clientData/>
  </xdr:twoCellAnchor>
  <xdr:twoCellAnchor>
    <xdr:from>
      <xdr:col>8</xdr:col>
      <xdr:colOff>95250</xdr:colOff>
      <xdr:row>21</xdr:row>
      <xdr:rowOff>180975</xdr:rowOff>
    </xdr:from>
    <xdr:to>
      <xdr:col>10</xdr:col>
      <xdr:colOff>738187</xdr:colOff>
      <xdr:row>34</xdr:row>
      <xdr:rowOff>109537</xdr:rowOff>
    </xdr:to>
    <xdr:graphicFrame macro="">
      <xdr:nvGraphicFramePr>
        <xdr:cNvPr id="10" name="Graphique 9">
          <a:extLst>
            <a:ext uri="{FF2B5EF4-FFF2-40B4-BE49-F238E27FC236}">
              <a16:creationId xmlns:a16="http://schemas.microsoft.com/office/drawing/2014/main" id="{C2CDDA4D-0202-4C20-7286-4A257B5BBAF6}"/>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absolute">
    <xdr:from>
      <xdr:col>1</xdr:col>
      <xdr:colOff>511175</xdr:colOff>
      <xdr:row>3</xdr:row>
      <xdr:rowOff>0</xdr:rowOff>
    </xdr:from>
    <xdr:to>
      <xdr:col>6</xdr:col>
      <xdr:colOff>6663</xdr:colOff>
      <xdr:row>5</xdr:row>
      <xdr:rowOff>142875</xdr:rowOff>
    </xdr:to>
    <xdr:grpSp>
      <xdr:nvGrpSpPr>
        <xdr:cNvPr id="2" name="Groupe 1">
          <a:extLst>
            <a:ext uri="{FF2B5EF4-FFF2-40B4-BE49-F238E27FC236}">
              <a16:creationId xmlns:a16="http://schemas.microsoft.com/office/drawing/2014/main" id="{093475EC-421D-5975-50FE-DCA611B1BE36}"/>
            </a:ext>
          </a:extLst>
        </xdr:cNvPr>
        <xdr:cNvGrpSpPr/>
      </xdr:nvGrpSpPr>
      <xdr:grpSpPr>
        <a:xfrm>
          <a:off x="720725" y="571500"/>
          <a:ext cx="12039913" cy="523875"/>
          <a:chOff x="0" y="762000"/>
          <a:chExt cx="12097063" cy="527050"/>
        </a:xfrm>
      </xdr:grpSpPr>
      <xdr:sp macro="" textlink="">
        <xdr:nvSpPr>
          <xdr:cNvPr id="3" name="Flèche : chevron 1">
            <a:hlinkClick xmlns:r="http://schemas.openxmlformats.org/officeDocument/2006/relationships" r:id="rId1"/>
            <a:extLst>
              <a:ext uri="{FF2B5EF4-FFF2-40B4-BE49-F238E27FC236}">
                <a16:creationId xmlns:a16="http://schemas.microsoft.com/office/drawing/2014/main" id="{4BF7EAF3-C529-4859-9839-0C61F1FC9D4E}"/>
              </a:ext>
            </a:extLst>
          </xdr:cNvPr>
          <xdr:cNvSpPr/>
        </xdr:nvSpPr>
        <xdr:spPr>
          <a:xfrm>
            <a:off x="0" y="765175"/>
            <a:ext cx="1943413" cy="520700"/>
          </a:xfrm>
          <a:prstGeom prst="chevron">
            <a:avLst/>
          </a:prstGeom>
          <a:solidFill>
            <a:srgbClr val="2AA89F"/>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Avant-propos</a:t>
            </a:r>
          </a:p>
        </xdr:txBody>
      </xdr:sp>
      <xdr:sp macro="" textlink="">
        <xdr:nvSpPr>
          <xdr:cNvPr id="4" name="Flèche : chevron 2">
            <a:hlinkClick xmlns:r="http://schemas.openxmlformats.org/officeDocument/2006/relationships" r:id="rId2"/>
            <a:extLst>
              <a:ext uri="{FF2B5EF4-FFF2-40B4-BE49-F238E27FC236}">
                <a16:creationId xmlns:a16="http://schemas.microsoft.com/office/drawing/2014/main" id="{EF448B20-9D35-48FC-B708-323CF521E86B}"/>
              </a:ext>
            </a:extLst>
          </xdr:cNvPr>
          <xdr:cNvSpPr/>
        </xdr:nvSpPr>
        <xdr:spPr>
          <a:xfrm>
            <a:off x="1666875" y="762000"/>
            <a:ext cx="1981514" cy="523875"/>
          </a:xfrm>
          <a:prstGeom prst="chevron">
            <a:avLst/>
          </a:prstGeom>
          <a:solidFill>
            <a:srgbClr val="2AA89F"/>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Informations générales</a:t>
            </a:r>
          </a:p>
        </xdr:txBody>
      </xdr:sp>
      <xdr:sp macro="" textlink="">
        <xdr:nvSpPr>
          <xdr:cNvPr id="5" name="Flèche : chevron 3">
            <a:hlinkClick xmlns:r="http://schemas.openxmlformats.org/officeDocument/2006/relationships" r:id="rId3"/>
            <a:extLst>
              <a:ext uri="{FF2B5EF4-FFF2-40B4-BE49-F238E27FC236}">
                <a16:creationId xmlns:a16="http://schemas.microsoft.com/office/drawing/2014/main" id="{40D5BFC2-D41B-4D5B-81D6-A6412E1D7D07}"/>
              </a:ext>
            </a:extLst>
          </xdr:cNvPr>
          <xdr:cNvSpPr/>
        </xdr:nvSpPr>
        <xdr:spPr>
          <a:xfrm>
            <a:off x="3390900" y="765175"/>
            <a:ext cx="1943413" cy="523875"/>
          </a:xfrm>
          <a:prstGeom prst="chevron">
            <a:avLst/>
          </a:prstGeom>
          <a:solidFill>
            <a:srgbClr val="2AA89F"/>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Audit flash</a:t>
            </a:r>
          </a:p>
        </xdr:txBody>
      </xdr:sp>
      <xdr:sp macro="" textlink="">
        <xdr:nvSpPr>
          <xdr:cNvPr id="6" name="Flèche : chevron 4">
            <a:hlinkClick xmlns:r="http://schemas.openxmlformats.org/officeDocument/2006/relationships" r:id="rId4"/>
            <a:extLst>
              <a:ext uri="{FF2B5EF4-FFF2-40B4-BE49-F238E27FC236}">
                <a16:creationId xmlns:a16="http://schemas.microsoft.com/office/drawing/2014/main" id="{AC2E7BD8-434F-4B66-850C-0A080A785977}"/>
              </a:ext>
            </a:extLst>
          </xdr:cNvPr>
          <xdr:cNvSpPr/>
        </xdr:nvSpPr>
        <xdr:spPr>
          <a:xfrm>
            <a:off x="5076825" y="765175"/>
            <a:ext cx="1943413" cy="520700"/>
          </a:xfrm>
          <a:prstGeom prst="chevron">
            <a:avLst/>
          </a:prstGeom>
          <a:solidFill>
            <a:srgbClr val="2AA89F"/>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Audit dossiers</a:t>
            </a:r>
          </a:p>
        </xdr:txBody>
      </xdr:sp>
      <xdr:sp macro="" textlink="">
        <xdr:nvSpPr>
          <xdr:cNvPr id="7" name="Flèche : chevron 5">
            <a:hlinkClick xmlns:r="http://schemas.openxmlformats.org/officeDocument/2006/relationships" r:id="rId5"/>
            <a:extLst>
              <a:ext uri="{FF2B5EF4-FFF2-40B4-BE49-F238E27FC236}">
                <a16:creationId xmlns:a16="http://schemas.microsoft.com/office/drawing/2014/main" id="{72432DBA-0769-492A-9171-DB9B934FD5DB}"/>
              </a:ext>
            </a:extLst>
          </xdr:cNvPr>
          <xdr:cNvSpPr/>
        </xdr:nvSpPr>
        <xdr:spPr>
          <a:xfrm>
            <a:off x="6772275" y="765175"/>
            <a:ext cx="1943413" cy="520700"/>
          </a:xfrm>
          <a:prstGeom prst="chevron">
            <a:avLst/>
          </a:prstGeom>
          <a:solidFill>
            <a:srgbClr val="2AA89F"/>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Audit terrain</a:t>
            </a:r>
          </a:p>
        </xdr:txBody>
      </xdr:sp>
      <xdr:sp macro="" textlink="">
        <xdr:nvSpPr>
          <xdr:cNvPr id="8" name="Flèche : chevron 6">
            <a:hlinkClick xmlns:r="http://schemas.openxmlformats.org/officeDocument/2006/relationships" r:id="rId6"/>
            <a:extLst>
              <a:ext uri="{FF2B5EF4-FFF2-40B4-BE49-F238E27FC236}">
                <a16:creationId xmlns:a16="http://schemas.microsoft.com/office/drawing/2014/main" id="{6A06FAB2-15BA-45DC-B8C0-DF81EF596972}"/>
              </a:ext>
            </a:extLst>
          </xdr:cNvPr>
          <xdr:cNvSpPr/>
        </xdr:nvSpPr>
        <xdr:spPr>
          <a:xfrm>
            <a:off x="8458200" y="765175"/>
            <a:ext cx="1943413" cy="520700"/>
          </a:xfrm>
          <a:prstGeom prst="chevron">
            <a:avLst/>
          </a:prstGeom>
          <a:solidFill>
            <a:srgbClr val="2AA89F"/>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Résultats</a:t>
            </a:r>
          </a:p>
        </xdr:txBody>
      </xdr:sp>
      <xdr:sp macro="" textlink="">
        <xdr:nvSpPr>
          <xdr:cNvPr id="9" name="Flèche : chevron 7">
            <a:extLst>
              <a:ext uri="{FF2B5EF4-FFF2-40B4-BE49-F238E27FC236}">
                <a16:creationId xmlns:a16="http://schemas.microsoft.com/office/drawing/2014/main" id="{D9A5FB25-00AA-44DB-BF31-872AD34ED096}"/>
              </a:ext>
            </a:extLst>
          </xdr:cNvPr>
          <xdr:cNvSpPr/>
        </xdr:nvSpPr>
        <xdr:spPr>
          <a:xfrm>
            <a:off x="10153650" y="765175"/>
            <a:ext cx="1943413" cy="520700"/>
          </a:xfrm>
          <a:prstGeom prst="chevron">
            <a:avLst/>
          </a:prstGeom>
          <a:solidFill>
            <a:srgbClr val="EA5D26"/>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Plan d'actions</a:t>
            </a:r>
          </a:p>
        </xdr:txBody>
      </xdr:sp>
      <xdr:pic>
        <xdr:nvPicPr>
          <xdr:cNvPr id="10" name="Image 12" descr="RÃ©sultat de recherche d'images pour &quot;doigt ordinateur icone&quot;">
            <a:extLst>
              <a:ext uri="{FF2B5EF4-FFF2-40B4-BE49-F238E27FC236}">
                <a16:creationId xmlns:a16="http://schemas.microsoft.com/office/drawing/2014/main" id="{D4D0D716-AA24-4D38-95B3-455F62638586}"/>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371600" y="828675"/>
            <a:ext cx="333374" cy="3895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11" name="Image 12" descr="RÃ©sultat de recherche d'images pour &quot;doigt ordinateur icone&quot;">
            <a:extLst>
              <a:ext uri="{FF2B5EF4-FFF2-40B4-BE49-F238E27FC236}">
                <a16:creationId xmlns:a16="http://schemas.microsoft.com/office/drawing/2014/main" id="{E130E0F5-65E5-4B0A-9EC9-092B3A440E93}"/>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3057525" y="863600"/>
            <a:ext cx="333374" cy="3927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12" name="Image 11" descr="RÃ©sultat de recherche d'images pour &quot;doigt ordinateur icone&quot;">
            <a:extLst>
              <a:ext uri="{FF2B5EF4-FFF2-40B4-BE49-F238E27FC236}">
                <a16:creationId xmlns:a16="http://schemas.microsoft.com/office/drawing/2014/main" id="{B0B851EA-2D47-4EA7-BFFD-CC17FA0CE723}"/>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4835525" y="828675"/>
            <a:ext cx="336549" cy="3927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13" name="Image 12" descr="RÃ©sultat de recherche d'images pour &quot;doigt ordinateur icone&quot;">
            <a:extLst>
              <a:ext uri="{FF2B5EF4-FFF2-40B4-BE49-F238E27FC236}">
                <a16:creationId xmlns:a16="http://schemas.microsoft.com/office/drawing/2014/main" id="{3E48FC72-71E0-4708-973B-9325365C14B6}"/>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6492875" y="844550"/>
            <a:ext cx="339724" cy="3927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14" name="Image 12" descr="RÃ©sultat de recherche d'images pour &quot;doigt ordinateur icone&quot;">
            <a:extLst>
              <a:ext uri="{FF2B5EF4-FFF2-40B4-BE49-F238E27FC236}">
                <a16:creationId xmlns:a16="http://schemas.microsoft.com/office/drawing/2014/main" id="{03F3C8C4-BDEA-4F82-A66F-BDDB7403B035}"/>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8150225" y="838200"/>
            <a:ext cx="339724" cy="3927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15" name="Image 12" descr="RÃ©sultat de recherche d'images pour &quot;doigt ordinateur icone&quot;">
            <a:extLst>
              <a:ext uri="{FF2B5EF4-FFF2-40B4-BE49-F238E27FC236}">
                <a16:creationId xmlns:a16="http://schemas.microsoft.com/office/drawing/2014/main" id="{480D08CC-BAF3-4709-B710-AC15EE46620F}"/>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9759950" y="809625"/>
            <a:ext cx="339724" cy="3895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twoCellAnchor>
    <xdr:from>
      <xdr:col>2</xdr:col>
      <xdr:colOff>219075</xdr:colOff>
      <xdr:row>0</xdr:row>
      <xdr:rowOff>19050</xdr:rowOff>
    </xdr:from>
    <xdr:to>
      <xdr:col>3</xdr:col>
      <xdr:colOff>972888</xdr:colOff>
      <xdr:row>2</xdr:row>
      <xdr:rowOff>117257</xdr:rowOff>
    </xdr:to>
    <xdr:grpSp>
      <xdr:nvGrpSpPr>
        <xdr:cNvPr id="16" name="Groupe 15">
          <a:extLst>
            <a:ext uri="{FF2B5EF4-FFF2-40B4-BE49-F238E27FC236}">
              <a16:creationId xmlns:a16="http://schemas.microsoft.com/office/drawing/2014/main" id="{F152E035-D2B9-4049-8E02-93BA06448AE5}"/>
            </a:ext>
          </a:extLst>
        </xdr:cNvPr>
        <xdr:cNvGrpSpPr/>
      </xdr:nvGrpSpPr>
      <xdr:grpSpPr>
        <a:xfrm>
          <a:off x="6429375" y="19050"/>
          <a:ext cx="1525338" cy="479207"/>
          <a:chOff x="5897461" y="3179763"/>
          <a:chExt cx="1315788" cy="444282"/>
        </a:xfrm>
      </xdr:grpSpPr>
      <xdr:pic>
        <xdr:nvPicPr>
          <xdr:cNvPr id="17" name="image01.png">
            <a:extLst>
              <a:ext uri="{FF2B5EF4-FFF2-40B4-BE49-F238E27FC236}">
                <a16:creationId xmlns:a16="http://schemas.microsoft.com/office/drawing/2014/main" id="{24769547-6837-BAE3-9278-14534B047BB4}"/>
              </a:ext>
            </a:extLst>
          </xdr:cNvPr>
          <xdr:cNvPicPr/>
        </xdr:nvPicPr>
        <xdr:blipFill>
          <a:blip xmlns:r="http://schemas.openxmlformats.org/officeDocument/2006/relationships" r:embed="rId8"/>
          <a:srcRect/>
          <a:stretch>
            <a:fillRect/>
          </a:stretch>
        </xdr:blipFill>
        <xdr:spPr>
          <a:xfrm>
            <a:off x="5897461" y="3179763"/>
            <a:ext cx="646214" cy="444282"/>
          </a:xfrm>
          <a:prstGeom prst="rect">
            <a:avLst/>
          </a:prstGeom>
          <a:ln/>
        </xdr:spPr>
      </xdr:pic>
      <xdr:pic>
        <xdr:nvPicPr>
          <xdr:cNvPr id="18" name="Image 17">
            <a:extLst>
              <a:ext uri="{FF2B5EF4-FFF2-40B4-BE49-F238E27FC236}">
                <a16:creationId xmlns:a16="http://schemas.microsoft.com/office/drawing/2014/main" id="{E5751C96-456C-7C4B-3A3A-12DF799AF9B1}"/>
              </a:ext>
            </a:extLst>
          </xdr:cNvPr>
          <xdr:cNvPicPr>
            <a:picLocks noChangeAspect="1"/>
          </xdr:cNvPicPr>
        </xdr:nvPicPr>
        <xdr:blipFill>
          <a:blip xmlns:r="http://schemas.openxmlformats.org/officeDocument/2006/relationships" r:embed="rId9">
            <a:clrChange>
              <a:clrFrom>
                <a:srgbClr val="FFFFFF"/>
              </a:clrFrom>
              <a:clrTo>
                <a:srgbClr val="FFFFFF">
                  <a:alpha val="0"/>
                </a:srgbClr>
              </a:clrTo>
            </a:clrChange>
          </a:blip>
          <a:stretch>
            <a:fillRect/>
          </a:stretch>
        </xdr:blipFill>
        <xdr:spPr>
          <a:xfrm>
            <a:off x="6560453" y="3238486"/>
            <a:ext cx="652796" cy="326836"/>
          </a:xfrm>
          <a:prstGeom prst="rect">
            <a:avLst/>
          </a:prstGeom>
        </xdr:spPr>
      </xdr:pic>
    </xdr:grpSp>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Feuil1"/>
  <dimension ref="B8:B29"/>
  <sheetViews>
    <sheetView showGridLines="0" tabSelected="1" zoomScale="110" zoomScaleNormal="110" workbookViewId="0">
      <selection activeCell="B8" sqref="B8"/>
    </sheetView>
  </sheetViews>
  <sheetFormatPr baseColWidth="10" defaultRowHeight="15" x14ac:dyDescent="0.25"/>
  <cols>
    <col min="1" max="1" width="3.5703125" customWidth="1"/>
    <col min="2" max="2" width="176.5703125" customWidth="1"/>
  </cols>
  <sheetData>
    <row r="8" spans="2:2" ht="105" x14ac:dyDescent="0.25">
      <c r="B8" s="55" t="s">
        <v>392</v>
      </c>
    </row>
    <row r="9" spans="2:2" ht="63.95" customHeight="1" x14ac:dyDescent="0.25">
      <c r="B9" s="117" t="s">
        <v>439</v>
      </c>
    </row>
    <row r="10" spans="2:2" ht="409.5" customHeight="1" x14ac:dyDescent="0.25">
      <c r="B10" s="55" t="s">
        <v>489</v>
      </c>
    </row>
    <row r="11" spans="2:2" ht="0.75" customHeight="1" x14ac:dyDescent="0.25">
      <c r="B11" s="6"/>
    </row>
    <row r="12" spans="2:2" ht="195" x14ac:dyDescent="0.25">
      <c r="B12" s="6" t="s">
        <v>425</v>
      </c>
    </row>
    <row r="14" spans="2:2" x14ac:dyDescent="0.25">
      <c r="B14" s="20" t="s">
        <v>410</v>
      </c>
    </row>
    <row r="16" spans="2:2" x14ac:dyDescent="0.25">
      <c r="B16" t="s">
        <v>411</v>
      </c>
    </row>
    <row r="17" spans="2:2" x14ac:dyDescent="0.25">
      <c r="B17" t="s">
        <v>412</v>
      </c>
    </row>
    <row r="18" spans="2:2" x14ac:dyDescent="0.25">
      <c r="B18" t="s">
        <v>413</v>
      </c>
    </row>
    <row r="19" spans="2:2" x14ac:dyDescent="0.25">
      <c r="B19" t="s">
        <v>414</v>
      </c>
    </row>
    <row r="20" spans="2:2" x14ac:dyDescent="0.25">
      <c r="B20" t="s">
        <v>415</v>
      </c>
    </row>
    <row r="21" spans="2:2" x14ac:dyDescent="0.25">
      <c r="B21" t="s">
        <v>416</v>
      </c>
    </row>
    <row r="22" spans="2:2" x14ac:dyDescent="0.25">
      <c r="B22" t="s">
        <v>417</v>
      </c>
    </row>
    <row r="23" spans="2:2" x14ac:dyDescent="0.25">
      <c r="B23" t="s">
        <v>418</v>
      </c>
    </row>
    <row r="24" spans="2:2" x14ac:dyDescent="0.25">
      <c r="B24" t="s">
        <v>419</v>
      </c>
    </row>
    <row r="25" spans="2:2" x14ac:dyDescent="0.25">
      <c r="B25" t="s">
        <v>420</v>
      </c>
    </row>
    <row r="26" spans="2:2" x14ac:dyDescent="0.25">
      <c r="B26" t="s">
        <v>421</v>
      </c>
    </row>
    <row r="27" spans="2:2" x14ac:dyDescent="0.25">
      <c r="B27" t="s">
        <v>422</v>
      </c>
    </row>
    <row r="28" spans="2:2" x14ac:dyDescent="0.25">
      <c r="B28" t="s">
        <v>423</v>
      </c>
    </row>
    <row r="29" spans="2:2" x14ac:dyDescent="0.25">
      <c r="B29" t="s">
        <v>424</v>
      </c>
    </row>
  </sheetData>
  <pageMargins left="0.39370078740157483" right="0.39370078740157483" top="0.6692913385826772" bottom="0.19685039370078741" header="0" footer="0"/>
  <pageSetup paperSize="9" orientation="landscape" r:id="rId1"/>
  <headerFooter>
    <oddHeader>&amp;C&amp;G</oddHeader>
  </headerFooter>
  <drawing r:id="rId2"/>
  <legacyDrawingHF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Feuil2">
    <pageSetUpPr fitToPage="1"/>
  </sheetPr>
  <dimension ref="B10:K43"/>
  <sheetViews>
    <sheetView showGridLines="0" workbookViewId="0">
      <selection activeCell="B8" sqref="B8"/>
    </sheetView>
  </sheetViews>
  <sheetFormatPr baseColWidth="10" defaultRowHeight="15" x14ac:dyDescent="0.25"/>
  <cols>
    <col min="1" max="1" width="19.28515625" customWidth="1"/>
    <col min="2" max="2" width="76.85546875" customWidth="1"/>
    <col min="3" max="3" width="68.85546875" customWidth="1"/>
    <col min="4" max="4" width="17" customWidth="1"/>
  </cols>
  <sheetData>
    <row r="10" spans="2:11" ht="21" x14ac:dyDescent="0.35">
      <c r="B10" s="137" t="s">
        <v>8</v>
      </c>
      <c r="C10" s="137"/>
    </row>
    <row r="12" spans="2:11" ht="18.75" x14ac:dyDescent="0.3">
      <c r="B12" s="12" t="s">
        <v>426</v>
      </c>
      <c r="C12" s="7"/>
      <c r="K12" s="95" t="s">
        <v>399</v>
      </c>
    </row>
    <row r="13" spans="2:11" x14ac:dyDescent="0.25">
      <c r="K13" s="95" t="s">
        <v>400</v>
      </c>
    </row>
    <row r="14" spans="2:11" ht="18.75" x14ac:dyDescent="0.3">
      <c r="B14" s="12" t="s">
        <v>346</v>
      </c>
      <c r="C14" s="7"/>
      <c r="K14" s="95" t="s">
        <v>401</v>
      </c>
    </row>
    <row r="15" spans="2:11" ht="18.75" x14ac:dyDescent="0.3">
      <c r="B15" s="12"/>
      <c r="K15" s="95" t="s">
        <v>402</v>
      </c>
    </row>
    <row r="16" spans="2:11" ht="18.75" x14ac:dyDescent="0.3">
      <c r="B16" s="12" t="s">
        <v>440</v>
      </c>
      <c r="C16" s="7"/>
      <c r="K16" s="95" t="s">
        <v>403</v>
      </c>
    </row>
    <row r="17" spans="2:11" ht="18.75" x14ac:dyDescent="0.3">
      <c r="B17" s="12"/>
      <c r="K17" s="95" t="s">
        <v>404</v>
      </c>
    </row>
    <row r="18" spans="2:11" ht="18.75" x14ac:dyDescent="0.3">
      <c r="B18" s="12" t="s">
        <v>347</v>
      </c>
      <c r="C18" s="7"/>
      <c r="K18" s="95" t="s">
        <v>405</v>
      </c>
    </row>
    <row r="19" spans="2:11" ht="18.75" x14ac:dyDescent="0.3">
      <c r="B19" s="12"/>
      <c r="K19" s="95" t="s">
        <v>406</v>
      </c>
    </row>
    <row r="20" spans="2:11" ht="18.75" x14ac:dyDescent="0.3">
      <c r="B20" s="12" t="s">
        <v>76</v>
      </c>
      <c r="C20" s="7"/>
      <c r="K20" s="95" t="s">
        <v>407</v>
      </c>
    </row>
    <row r="21" spans="2:11" ht="18.75" x14ac:dyDescent="0.3">
      <c r="B21" s="12"/>
    </row>
    <row r="22" spans="2:11" ht="18.75" x14ac:dyDescent="0.3">
      <c r="B22" s="12" t="s">
        <v>441</v>
      </c>
      <c r="C22" s="7"/>
    </row>
    <row r="23" spans="2:11" ht="18.75" x14ac:dyDescent="0.3">
      <c r="B23" s="12"/>
    </row>
    <row r="25" spans="2:11" ht="21" x14ac:dyDescent="0.35">
      <c r="B25" s="137" t="s">
        <v>348</v>
      </c>
      <c r="C25" s="137"/>
    </row>
    <row r="27" spans="2:11" ht="18.75" x14ac:dyDescent="0.3">
      <c r="B27" s="12" t="s">
        <v>408</v>
      </c>
      <c r="C27" s="7"/>
    </row>
    <row r="29" spans="2:11" ht="18.75" x14ac:dyDescent="0.3">
      <c r="B29" s="12" t="s">
        <v>10</v>
      </c>
      <c r="C29" s="7"/>
    </row>
    <row r="30" spans="2:11" ht="18.75" x14ac:dyDescent="0.3">
      <c r="B30" s="12"/>
    </row>
    <row r="32" spans="2:11" ht="21" x14ac:dyDescent="0.35">
      <c r="B32" s="137" t="s">
        <v>349</v>
      </c>
      <c r="C32" s="137"/>
    </row>
    <row r="34" spans="2:3" ht="18.75" x14ac:dyDescent="0.3">
      <c r="B34" s="12" t="s">
        <v>9</v>
      </c>
      <c r="C34" s="7"/>
    </row>
    <row r="35" spans="2:3" ht="18.75" x14ac:dyDescent="0.3">
      <c r="B35" s="12"/>
    </row>
    <row r="36" spans="2:3" ht="18.75" x14ac:dyDescent="0.3">
      <c r="B36" s="12" t="s">
        <v>10</v>
      </c>
      <c r="C36" s="7"/>
    </row>
    <row r="37" spans="2:3" ht="18.75" x14ac:dyDescent="0.3">
      <c r="B37" s="12"/>
    </row>
    <row r="39" spans="2:3" ht="21" x14ac:dyDescent="0.35">
      <c r="B39" s="137" t="s">
        <v>350</v>
      </c>
      <c r="C39" s="137"/>
    </row>
    <row r="41" spans="2:3" ht="18.75" x14ac:dyDescent="0.3">
      <c r="B41" s="12" t="s">
        <v>9</v>
      </c>
      <c r="C41" s="7"/>
    </row>
    <row r="42" spans="2:3" ht="18.75" x14ac:dyDescent="0.3">
      <c r="B42" s="12"/>
    </row>
    <row r="43" spans="2:3" ht="18.75" x14ac:dyDescent="0.3">
      <c r="B43" s="12" t="s">
        <v>10</v>
      </c>
      <c r="C43" s="7"/>
    </row>
  </sheetData>
  <mergeCells count="4">
    <mergeCell ref="B10:C10"/>
    <mergeCell ref="B25:C25"/>
    <mergeCell ref="B32:C32"/>
    <mergeCell ref="B39:C39"/>
  </mergeCells>
  <dataValidations count="3">
    <dataValidation type="list" allowBlank="1" showInputMessage="1" showErrorMessage="1" sqref="C18" xr:uid="{00000000-0002-0000-0100-000000000000}">
      <formula1>"Avec PUI,Sans PUI"</formula1>
    </dataValidation>
    <dataValidation type="list" allowBlank="1" showInputMessage="1" showErrorMessage="1" sqref="C20" xr:uid="{00000000-0002-0000-0100-000001000000}">
      <formula1>"Oui,Non"</formula1>
    </dataValidation>
    <dataValidation type="list" allowBlank="1" showInputMessage="1" showErrorMessage="1" sqref="C12" xr:uid="{00000000-0002-0000-0100-000002000000}">
      <formula1>$K$12:$K$20</formula1>
    </dataValidation>
  </dataValidations>
  <pageMargins left="0.70866141732283472" right="0.70866141732283472" top="0.74803149606299213" bottom="0.74803149606299213" header="0" footer="0.31496062992125984"/>
  <pageSetup paperSize="9" scale="72" fitToHeight="0" orientation="landscape" r:id="rId1"/>
  <headerFooter>
    <oddHeader>&amp;C&amp;G</oddHeader>
  </headerFooter>
  <drawing r:id="rId2"/>
  <legacyDrawingHF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Feuil3"/>
  <dimension ref="A8:H42"/>
  <sheetViews>
    <sheetView showWhiteSpace="0" zoomScale="130" zoomScaleNormal="130" workbookViewId="0">
      <selection activeCell="B42" sqref="B42"/>
    </sheetView>
  </sheetViews>
  <sheetFormatPr baseColWidth="10" defaultRowHeight="15" x14ac:dyDescent="0.25"/>
  <cols>
    <col min="1" max="1" width="4.140625" customWidth="1"/>
    <col min="2" max="2" width="57.7109375" customWidth="1"/>
    <col min="3" max="3" width="40.28515625" customWidth="1"/>
    <col min="4" max="4" width="47.140625" customWidth="1"/>
    <col min="5" max="7" width="11.85546875" customWidth="1"/>
    <col min="8" max="8" width="20" customWidth="1"/>
  </cols>
  <sheetData>
    <row r="8" spans="1:8" ht="21.95" customHeight="1" x14ac:dyDescent="0.25">
      <c r="A8" s="138" t="s">
        <v>102</v>
      </c>
      <c r="B8" s="138"/>
      <c r="C8" s="138"/>
      <c r="D8" s="138"/>
      <c r="E8" s="138"/>
      <c r="F8" s="138"/>
      <c r="G8" s="138"/>
      <c r="H8" s="138"/>
    </row>
    <row r="9" spans="1:8" ht="14.1" customHeight="1" x14ac:dyDescent="0.25">
      <c r="A9" s="146" t="s">
        <v>13</v>
      </c>
      <c r="B9" s="147" t="s">
        <v>2</v>
      </c>
      <c r="C9" s="147" t="s">
        <v>17</v>
      </c>
      <c r="D9" s="147" t="s">
        <v>11</v>
      </c>
      <c r="E9" s="143" t="s">
        <v>246</v>
      </c>
      <c r="F9" s="144"/>
      <c r="G9" s="145"/>
      <c r="H9" s="148" t="s">
        <v>4</v>
      </c>
    </row>
    <row r="10" spans="1:8" ht="15" customHeight="1" x14ac:dyDescent="0.25">
      <c r="A10" s="146"/>
      <c r="B10" s="147"/>
      <c r="C10" s="147"/>
      <c r="D10" s="147"/>
      <c r="E10" s="70" t="s">
        <v>247</v>
      </c>
      <c r="F10" s="70" t="s">
        <v>247</v>
      </c>
      <c r="G10" s="70" t="s">
        <v>247</v>
      </c>
      <c r="H10" s="149"/>
    </row>
    <row r="11" spans="1:8" x14ac:dyDescent="0.25">
      <c r="A11" s="139" t="s">
        <v>77</v>
      </c>
      <c r="B11" s="140"/>
      <c r="C11" s="140"/>
      <c r="D11" s="140"/>
      <c r="E11" s="140"/>
      <c r="F11" s="140"/>
      <c r="G11" s="140"/>
      <c r="H11" s="141"/>
    </row>
    <row r="12" spans="1:8" ht="153.75" customHeight="1" x14ac:dyDescent="0.25">
      <c r="A12" s="66">
        <v>1</v>
      </c>
      <c r="B12" s="62" t="s">
        <v>338</v>
      </c>
      <c r="C12" s="62" t="s">
        <v>18</v>
      </c>
      <c r="D12" s="62" t="s">
        <v>358</v>
      </c>
      <c r="E12" s="63"/>
      <c r="F12" s="63"/>
      <c r="G12" s="63"/>
      <c r="H12" s="2"/>
    </row>
    <row r="13" spans="1:8" ht="38.25" customHeight="1" x14ac:dyDescent="0.25">
      <c r="A13" s="66">
        <v>2</v>
      </c>
      <c r="B13" s="62" t="s">
        <v>37</v>
      </c>
      <c r="C13" s="62" t="s">
        <v>18</v>
      </c>
      <c r="D13" s="64" t="s">
        <v>442</v>
      </c>
      <c r="E13" s="63"/>
      <c r="F13" s="63"/>
      <c r="G13" s="63"/>
      <c r="H13" s="2"/>
    </row>
    <row r="14" spans="1:8" ht="36" x14ac:dyDescent="0.25">
      <c r="A14" s="66">
        <v>3</v>
      </c>
      <c r="B14" s="62" t="s">
        <v>38</v>
      </c>
      <c r="C14" s="62" t="s">
        <v>18</v>
      </c>
      <c r="D14" s="64" t="s">
        <v>281</v>
      </c>
      <c r="E14" s="63"/>
      <c r="F14" s="63"/>
      <c r="G14" s="63"/>
      <c r="H14" s="2"/>
    </row>
    <row r="15" spans="1:8" ht="36" x14ac:dyDescent="0.25">
      <c r="A15" s="66">
        <v>4</v>
      </c>
      <c r="B15" s="62" t="s">
        <v>39</v>
      </c>
      <c r="C15" s="62" t="s">
        <v>18</v>
      </c>
      <c r="D15" s="64" t="s">
        <v>282</v>
      </c>
      <c r="E15" s="63"/>
      <c r="F15" s="63"/>
      <c r="G15" s="63"/>
      <c r="H15" s="2"/>
    </row>
    <row r="16" spans="1:8" ht="36" x14ac:dyDescent="0.25">
      <c r="A16" s="66">
        <v>5</v>
      </c>
      <c r="B16" s="62" t="s">
        <v>340</v>
      </c>
      <c r="C16" s="62" t="s">
        <v>18</v>
      </c>
      <c r="D16" s="62" t="s">
        <v>306</v>
      </c>
      <c r="E16" s="63"/>
      <c r="F16" s="63"/>
      <c r="G16" s="63"/>
      <c r="H16" s="2"/>
    </row>
    <row r="17" spans="1:8" ht="36" x14ac:dyDescent="0.25">
      <c r="A17" s="66">
        <v>6</v>
      </c>
      <c r="B17" s="62" t="s">
        <v>40</v>
      </c>
      <c r="C17" s="62" t="s">
        <v>18</v>
      </c>
      <c r="D17" s="62" t="s">
        <v>356</v>
      </c>
      <c r="E17" s="63"/>
      <c r="F17" s="63"/>
      <c r="G17" s="63"/>
      <c r="H17" s="2"/>
    </row>
    <row r="18" spans="1:8" ht="54" customHeight="1" x14ac:dyDescent="0.25">
      <c r="A18" s="66">
        <v>7</v>
      </c>
      <c r="B18" s="109" t="s">
        <v>427</v>
      </c>
      <c r="C18" s="62" t="s">
        <v>18</v>
      </c>
      <c r="D18" s="64" t="s">
        <v>283</v>
      </c>
      <c r="E18" s="63"/>
      <c r="F18" s="63"/>
      <c r="G18" s="63"/>
      <c r="H18" s="2"/>
    </row>
    <row r="19" spans="1:8" ht="96" x14ac:dyDescent="0.25">
      <c r="A19" s="66">
        <v>8</v>
      </c>
      <c r="B19" s="62" t="s">
        <v>239</v>
      </c>
      <c r="C19" s="62" t="s">
        <v>18</v>
      </c>
      <c r="D19" s="62" t="s">
        <v>341</v>
      </c>
      <c r="E19" s="63"/>
      <c r="F19" s="63"/>
      <c r="G19" s="63"/>
      <c r="H19" s="2"/>
    </row>
    <row r="20" spans="1:8" ht="60" x14ac:dyDescent="0.25">
      <c r="A20" s="66">
        <v>9</v>
      </c>
      <c r="B20" s="62" t="s">
        <v>96</v>
      </c>
      <c r="C20" s="62" t="s">
        <v>31</v>
      </c>
      <c r="D20" s="64" t="s">
        <v>284</v>
      </c>
      <c r="E20" s="63"/>
      <c r="F20" s="63"/>
      <c r="G20" s="63"/>
      <c r="H20" s="1"/>
    </row>
    <row r="21" spans="1:8" ht="51" customHeight="1" x14ac:dyDescent="0.25">
      <c r="A21" s="66">
        <v>10</v>
      </c>
      <c r="B21" s="62" t="s">
        <v>443</v>
      </c>
      <c r="C21" s="62" t="s">
        <v>24</v>
      </c>
      <c r="D21" s="64" t="s">
        <v>357</v>
      </c>
      <c r="E21" s="63"/>
      <c r="F21" s="63"/>
      <c r="G21" s="63"/>
      <c r="H21" s="1"/>
    </row>
    <row r="22" spans="1:8" ht="80.25" customHeight="1" x14ac:dyDescent="0.25">
      <c r="A22" s="66">
        <v>11</v>
      </c>
      <c r="B22" s="62" t="s">
        <v>144</v>
      </c>
      <c r="C22" s="62" t="s">
        <v>243</v>
      </c>
      <c r="D22" s="62" t="s">
        <v>287</v>
      </c>
      <c r="E22" s="63"/>
      <c r="F22" s="63"/>
      <c r="G22" s="63"/>
      <c r="H22" s="1"/>
    </row>
    <row r="23" spans="1:8" ht="60" x14ac:dyDescent="0.25">
      <c r="A23" s="66">
        <v>12</v>
      </c>
      <c r="B23" s="69" t="s">
        <v>444</v>
      </c>
      <c r="C23" s="62" t="s">
        <v>18</v>
      </c>
      <c r="D23" s="104" t="s">
        <v>285</v>
      </c>
      <c r="E23" s="63"/>
      <c r="F23" s="63"/>
      <c r="G23" s="63"/>
      <c r="H23" s="1"/>
    </row>
    <row r="24" spans="1:8" ht="39" customHeight="1" x14ac:dyDescent="0.25">
      <c r="A24" s="66">
        <v>13</v>
      </c>
      <c r="B24" s="69" t="s">
        <v>445</v>
      </c>
      <c r="C24" s="62" t="s">
        <v>18</v>
      </c>
      <c r="D24" s="104" t="s">
        <v>286</v>
      </c>
      <c r="E24" s="63"/>
      <c r="F24" s="63"/>
      <c r="G24" s="63"/>
      <c r="H24" s="1"/>
    </row>
    <row r="25" spans="1:8" ht="144" x14ac:dyDescent="0.25">
      <c r="A25" s="66">
        <v>14</v>
      </c>
      <c r="B25" s="62" t="s">
        <v>339</v>
      </c>
      <c r="C25" s="62" t="s">
        <v>18</v>
      </c>
      <c r="D25" s="62" t="s">
        <v>446</v>
      </c>
      <c r="E25" s="63"/>
      <c r="F25" s="63"/>
      <c r="G25" s="63"/>
      <c r="H25" s="2"/>
    </row>
    <row r="26" spans="1:8" x14ac:dyDescent="0.25">
      <c r="A26" s="142" t="s">
        <v>12</v>
      </c>
      <c r="B26" s="142"/>
      <c r="C26" s="142"/>
      <c r="D26" s="142"/>
      <c r="E26" s="142"/>
      <c r="F26" s="142"/>
      <c r="G26" s="142"/>
      <c r="H26" s="142"/>
    </row>
    <row r="27" spans="1:8" ht="31.5" customHeight="1" x14ac:dyDescent="0.25">
      <c r="A27" s="66">
        <v>15</v>
      </c>
      <c r="B27" s="62" t="s">
        <v>78</v>
      </c>
      <c r="C27" s="62" t="s">
        <v>19</v>
      </c>
      <c r="D27" s="64" t="s">
        <v>359</v>
      </c>
      <c r="E27" s="63"/>
      <c r="F27" s="63"/>
      <c r="G27" s="63"/>
      <c r="H27" s="2"/>
    </row>
    <row r="28" spans="1:8" ht="90" customHeight="1" x14ac:dyDescent="0.25">
      <c r="A28" s="66">
        <v>16</v>
      </c>
      <c r="B28" s="62" t="s">
        <v>397</v>
      </c>
      <c r="C28" s="62" t="s">
        <v>26</v>
      </c>
      <c r="D28" s="62" t="s">
        <v>342</v>
      </c>
      <c r="E28" s="63"/>
      <c r="F28" s="63"/>
      <c r="G28" s="63"/>
      <c r="H28" s="2"/>
    </row>
    <row r="29" spans="1:8" ht="36.75" customHeight="1" x14ac:dyDescent="0.25">
      <c r="A29" s="66">
        <v>17</v>
      </c>
      <c r="B29" s="62" t="s">
        <v>447</v>
      </c>
      <c r="C29" s="62" t="s">
        <v>21</v>
      </c>
      <c r="D29" s="64" t="s">
        <v>288</v>
      </c>
      <c r="E29" s="63"/>
      <c r="F29" s="63"/>
      <c r="G29" s="63"/>
      <c r="H29" s="2"/>
    </row>
    <row r="30" spans="1:8" ht="36" x14ac:dyDescent="0.25">
      <c r="A30" s="66">
        <v>18</v>
      </c>
      <c r="B30" s="62" t="s">
        <v>97</v>
      </c>
      <c r="C30" s="62" t="s">
        <v>20</v>
      </c>
      <c r="D30" s="64" t="s">
        <v>289</v>
      </c>
      <c r="E30" s="63"/>
      <c r="F30" s="63"/>
      <c r="G30" s="63"/>
      <c r="H30" s="2"/>
    </row>
    <row r="31" spans="1:8" ht="24" x14ac:dyDescent="0.25">
      <c r="A31" s="66">
        <v>19</v>
      </c>
      <c r="B31" s="62" t="s">
        <v>41</v>
      </c>
      <c r="C31" s="62" t="s">
        <v>19</v>
      </c>
      <c r="D31" s="105" t="s">
        <v>290</v>
      </c>
      <c r="E31" s="63"/>
      <c r="F31" s="63"/>
      <c r="G31" s="63"/>
      <c r="H31" s="2"/>
    </row>
    <row r="32" spans="1:8" x14ac:dyDescent="0.25">
      <c r="A32" s="142" t="s">
        <v>7</v>
      </c>
      <c r="B32" s="142"/>
      <c r="C32" s="142"/>
      <c r="D32" s="142"/>
      <c r="E32" s="142"/>
      <c r="F32" s="142"/>
      <c r="G32" s="142"/>
      <c r="H32" s="142"/>
    </row>
    <row r="33" spans="1:8" ht="126" customHeight="1" x14ac:dyDescent="0.25">
      <c r="A33" s="66">
        <v>20</v>
      </c>
      <c r="B33" s="67" t="s">
        <v>448</v>
      </c>
      <c r="C33" s="62" t="s">
        <v>29</v>
      </c>
      <c r="D33" s="65" t="s">
        <v>351</v>
      </c>
      <c r="E33" s="63"/>
      <c r="F33" s="63"/>
      <c r="G33" s="63"/>
      <c r="H33" s="1"/>
    </row>
    <row r="34" spans="1:8" ht="40.5" customHeight="1" x14ac:dyDescent="0.25">
      <c r="A34" s="66">
        <v>21</v>
      </c>
      <c r="B34" s="65" t="s">
        <v>44</v>
      </c>
      <c r="C34" s="64" t="s">
        <v>30</v>
      </c>
      <c r="D34" s="104" t="s">
        <v>449</v>
      </c>
      <c r="E34" s="63"/>
      <c r="F34" s="63"/>
      <c r="G34" s="63"/>
      <c r="H34" s="1"/>
    </row>
    <row r="35" spans="1:8" ht="60" x14ac:dyDescent="0.25">
      <c r="A35" s="66">
        <v>22</v>
      </c>
      <c r="B35" s="68" t="s">
        <v>43</v>
      </c>
      <c r="C35" s="62" t="s">
        <v>29</v>
      </c>
      <c r="D35" s="64" t="s">
        <v>107</v>
      </c>
      <c r="E35" s="63"/>
      <c r="F35" s="63"/>
      <c r="G35" s="63"/>
      <c r="H35" s="2"/>
    </row>
    <row r="36" spans="1:8" ht="36" x14ac:dyDescent="0.25">
      <c r="A36" s="66">
        <v>23</v>
      </c>
      <c r="B36" s="65" t="s">
        <v>395</v>
      </c>
      <c r="C36" s="64" t="s">
        <v>18</v>
      </c>
      <c r="D36" s="64" t="s">
        <v>107</v>
      </c>
      <c r="E36" s="63"/>
      <c r="F36" s="63"/>
      <c r="G36" s="63"/>
      <c r="H36" s="7"/>
    </row>
    <row r="37" spans="1:8" ht="72" x14ac:dyDescent="0.25">
      <c r="A37" s="66">
        <v>24</v>
      </c>
      <c r="B37" s="65" t="s">
        <v>240</v>
      </c>
      <c r="C37" s="62" t="s">
        <v>18</v>
      </c>
      <c r="D37" s="62" t="s">
        <v>450</v>
      </c>
      <c r="E37" s="63"/>
      <c r="F37" s="63"/>
      <c r="G37" s="63"/>
      <c r="H37" s="7"/>
    </row>
    <row r="38" spans="1:8" ht="36" x14ac:dyDescent="0.25">
      <c r="A38" s="66">
        <v>25</v>
      </c>
      <c r="B38" s="65" t="s">
        <v>241</v>
      </c>
      <c r="C38" s="64" t="s">
        <v>18</v>
      </c>
      <c r="D38" s="64" t="s">
        <v>107</v>
      </c>
      <c r="E38" s="63"/>
      <c r="F38" s="63"/>
      <c r="G38" s="63"/>
      <c r="H38" s="7"/>
    </row>
    <row r="39" spans="1:8" x14ac:dyDescent="0.25">
      <c r="A39" s="142" t="s">
        <v>25</v>
      </c>
      <c r="B39" s="142"/>
      <c r="C39" s="142"/>
      <c r="D39" s="142"/>
      <c r="E39" s="142"/>
      <c r="F39" s="142"/>
      <c r="G39" s="142"/>
      <c r="H39" s="142"/>
    </row>
    <row r="40" spans="1:8" ht="205.5" customHeight="1" x14ac:dyDescent="0.25">
      <c r="A40" s="66">
        <v>26</v>
      </c>
      <c r="B40" s="62" t="s">
        <v>42</v>
      </c>
      <c r="C40" s="62" t="s">
        <v>22</v>
      </c>
      <c r="D40" s="62" t="s">
        <v>398</v>
      </c>
      <c r="E40" s="63"/>
      <c r="F40" s="63"/>
      <c r="G40" s="63"/>
      <c r="H40" s="2"/>
    </row>
    <row r="41" spans="1:8" ht="120" x14ac:dyDescent="0.25">
      <c r="A41" s="66">
        <v>27</v>
      </c>
      <c r="B41" s="62" t="s">
        <v>140</v>
      </c>
      <c r="C41" s="62" t="s">
        <v>23</v>
      </c>
      <c r="D41" s="62" t="s">
        <v>451</v>
      </c>
      <c r="E41" s="63"/>
      <c r="F41" s="63"/>
      <c r="G41" s="63"/>
      <c r="H41" s="2"/>
    </row>
    <row r="42" spans="1:8" ht="108" x14ac:dyDescent="0.25">
      <c r="A42" s="66">
        <v>28</v>
      </c>
      <c r="B42" s="62" t="s">
        <v>242</v>
      </c>
      <c r="C42" s="65" t="s">
        <v>139</v>
      </c>
      <c r="D42" s="64" t="s">
        <v>396</v>
      </c>
      <c r="E42" s="63"/>
      <c r="F42" s="63"/>
      <c r="G42" s="63"/>
      <c r="H42" s="2"/>
    </row>
  </sheetData>
  <dataConsolidate/>
  <mergeCells count="11">
    <mergeCell ref="A8:H8"/>
    <mergeCell ref="A11:H11"/>
    <mergeCell ref="A26:H26"/>
    <mergeCell ref="A32:H32"/>
    <mergeCell ref="A39:H39"/>
    <mergeCell ref="E9:G9"/>
    <mergeCell ref="A9:A10"/>
    <mergeCell ref="B9:B10"/>
    <mergeCell ref="C9:C10"/>
    <mergeCell ref="D9:D10"/>
    <mergeCell ref="H9:H10"/>
  </mergeCells>
  <phoneticPr fontId="7" type="noConversion"/>
  <conditionalFormatting sqref="E12:G25 E27:G31 E33:G38 E40:G42">
    <cfRule type="containsText" dxfId="85" priority="1" operator="containsText" text="2 - Plutôt pas satisfaisant">
      <formula>NOT(ISERROR(SEARCH("2 - Plutôt pas satisfaisant",E12)))</formula>
    </cfRule>
    <cfRule type="containsText" dxfId="84" priority="2" operator="containsText" text="3 - Plutôt satisfaisant">
      <formula>NOT(ISERROR(SEARCH("3 - Plutôt satisfaisant",E12)))</formula>
    </cfRule>
    <cfRule type="containsText" dxfId="83" priority="3" operator="containsText" text="1 - Pas du tout satisfaisant">
      <formula>NOT(ISERROR(SEARCH("1 - Pas du tout satisfaisant",E12)))</formula>
    </cfRule>
    <cfRule type="containsText" dxfId="82" priority="4" operator="containsText" text="4 - Tout à fait satisfaisant">
      <formula>NOT(ISERROR(SEARCH("4 - Tout à fait satisfaisant",E12)))</formula>
    </cfRule>
  </conditionalFormatting>
  <dataValidations count="1">
    <dataValidation type="list" allowBlank="1" showInputMessage="1" showErrorMessage="1" sqref="E40:G42 E12:G25 E27:G31 E33:G38" xr:uid="{00000000-0002-0000-0200-000000000000}">
      <formula1>"4 - Tout à fait satisfaisant,3 - Plutôt satisfaisant,2 - Plutôt pas satisfaisant,1 - Pas du tout satisfaisant,NC - Non concerné"</formula1>
    </dataValidation>
  </dataValidations>
  <pageMargins left="0.23622047244094491" right="0.23622047244094491" top="0.55118110236220474" bottom="0" header="0" footer="0"/>
  <pageSetup paperSize="8" orientation="landscape" r:id="rId1"/>
  <headerFooter>
    <oddHeader>&amp;C&amp;G</oddHeader>
  </headerFooter>
  <drawing r:id="rId2"/>
  <legacyDrawingHF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Feuil4"/>
  <dimension ref="A8:J57"/>
  <sheetViews>
    <sheetView zoomScale="120" zoomScaleNormal="120" workbookViewId="0">
      <selection activeCell="C14" sqref="C14"/>
    </sheetView>
  </sheetViews>
  <sheetFormatPr baseColWidth="10" defaultRowHeight="15" x14ac:dyDescent="0.25"/>
  <cols>
    <col min="1" max="1" width="4" customWidth="1"/>
    <col min="2" max="2" width="91.7109375" customWidth="1"/>
    <col min="3" max="3" width="57.28515625" customWidth="1"/>
    <col min="4" max="8" width="6.42578125" customWidth="1"/>
    <col min="9" max="9" width="22.42578125" customWidth="1"/>
    <col min="10" max="10" width="42.5703125" customWidth="1"/>
  </cols>
  <sheetData>
    <row r="8" spans="1:10" ht="27" customHeight="1" x14ac:dyDescent="0.25">
      <c r="A8" s="89" t="s">
        <v>13</v>
      </c>
      <c r="B8" s="59" t="s">
        <v>2</v>
      </c>
      <c r="C8" s="59" t="s">
        <v>6</v>
      </c>
      <c r="D8" s="111" t="s">
        <v>99</v>
      </c>
      <c r="E8" s="111" t="s">
        <v>100</v>
      </c>
      <c r="F8" s="111" t="s">
        <v>101</v>
      </c>
      <c r="G8" s="111" t="s">
        <v>329</v>
      </c>
      <c r="H8" s="111" t="s">
        <v>330</v>
      </c>
      <c r="I8" s="59" t="s">
        <v>4</v>
      </c>
    </row>
    <row r="9" spans="1:10" ht="15" customHeight="1" x14ac:dyDescent="0.25">
      <c r="A9" s="156" t="s">
        <v>319</v>
      </c>
      <c r="B9" s="156"/>
      <c r="C9" s="156"/>
      <c r="D9" s="156"/>
      <c r="E9" s="156"/>
      <c r="F9" s="156"/>
      <c r="G9" s="156"/>
      <c r="H9" s="156"/>
      <c r="I9" s="156"/>
    </row>
    <row r="10" spans="1:10" ht="26.25" customHeight="1" x14ac:dyDescent="0.25">
      <c r="A10" s="14">
        <v>1</v>
      </c>
      <c r="B10" s="13" t="s">
        <v>452</v>
      </c>
      <c r="C10" s="5" t="s">
        <v>32</v>
      </c>
      <c r="D10" s="60"/>
      <c r="E10" s="60"/>
      <c r="F10" s="60"/>
      <c r="G10" s="60"/>
      <c r="H10" s="60"/>
      <c r="I10" s="108"/>
    </row>
    <row r="11" spans="1:10" ht="38.25" customHeight="1" x14ac:dyDescent="0.25">
      <c r="A11" s="14">
        <v>2</v>
      </c>
      <c r="B11" s="10" t="s">
        <v>453</v>
      </c>
      <c r="C11" s="5" t="s">
        <v>32</v>
      </c>
      <c r="D11" s="60"/>
      <c r="E11" s="60"/>
      <c r="F11" s="60"/>
      <c r="G11" s="60"/>
      <c r="H11" s="60"/>
      <c r="I11" s="108"/>
      <c r="J11" s="58"/>
    </row>
    <row r="12" spans="1:10" ht="32.25" customHeight="1" x14ac:dyDescent="0.25">
      <c r="A12" s="14">
        <v>3</v>
      </c>
      <c r="B12" s="10" t="s">
        <v>454</v>
      </c>
      <c r="C12" s="5" t="s">
        <v>32</v>
      </c>
      <c r="D12" s="60"/>
      <c r="E12" s="60"/>
      <c r="F12" s="60"/>
      <c r="G12" s="60"/>
      <c r="H12" s="60"/>
      <c r="I12" s="108"/>
    </row>
    <row r="13" spans="1:10" ht="25.5" x14ac:dyDescent="0.25">
      <c r="A13" s="14">
        <v>4</v>
      </c>
      <c r="B13" s="10" t="s">
        <v>388</v>
      </c>
      <c r="C13" s="5" t="s">
        <v>32</v>
      </c>
      <c r="D13" s="60"/>
      <c r="E13" s="60"/>
      <c r="F13" s="60"/>
      <c r="G13" s="60"/>
      <c r="H13" s="60"/>
      <c r="I13" s="7"/>
    </row>
    <row r="14" spans="1:10" ht="41.25" customHeight="1" x14ac:dyDescent="0.25">
      <c r="A14" s="14">
        <v>5</v>
      </c>
      <c r="B14" s="10" t="s">
        <v>428</v>
      </c>
      <c r="C14" s="5" t="s">
        <v>32</v>
      </c>
      <c r="D14" s="60"/>
      <c r="E14" s="60"/>
      <c r="F14" s="60"/>
      <c r="G14" s="60"/>
      <c r="H14" s="60"/>
      <c r="I14" s="7"/>
    </row>
    <row r="15" spans="1:10" ht="43.5" customHeight="1" x14ac:dyDescent="0.25">
      <c r="A15" s="14">
        <v>6</v>
      </c>
      <c r="B15" s="10" t="s">
        <v>455</v>
      </c>
      <c r="C15" s="5" t="s">
        <v>32</v>
      </c>
      <c r="D15" s="60"/>
      <c r="E15" s="60"/>
      <c r="F15" s="60"/>
      <c r="G15" s="60"/>
      <c r="H15" s="60"/>
      <c r="I15" s="7"/>
    </row>
    <row r="16" spans="1:10" ht="25.5" x14ac:dyDescent="0.25">
      <c r="A16" s="14">
        <v>7</v>
      </c>
      <c r="B16" s="10" t="s">
        <v>45</v>
      </c>
      <c r="C16" s="5" t="s">
        <v>32</v>
      </c>
      <c r="D16" s="60"/>
      <c r="E16" s="60"/>
      <c r="F16" s="60"/>
      <c r="G16" s="60"/>
      <c r="H16" s="60"/>
      <c r="I16" s="7"/>
    </row>
    <row r="17" spans="1:10" ht="52.5" customHeight="1" x14ac:dyDescent="0.25">
      <c r="A17" s="14">
        <v>8</v>
      </c>
      <c r="B17" s="10" t="s">
        <v>387</v>
      </c>
      <c r="C17" s="5" t="s">
        <v>32</v>
      </c>
      <c r="D17" s="60"/>
      <c r="E17" s="60"/>
      <c r="F17" s="60"/>
      <c r="G17" s="60"/>
      <c r="H17" s="60"/>
      <c r="I17" s="7"/>
    </row>
    <row r="18" spans="1:10" ht="42.75" customHeight="1" x14ac:dyDescent="0.25">
      <c r="A18" s="14">
        <v>9</v>
      </c>
      <c r="B18" s="10" t="s">
        <v>456</v>
      </c>
      <c r="C18" s="5" t="s">
        <v>32</v>
      </c>
      <c r="D18" s="60"/>
      <c r="E18" s="60"/>
      <c r="F18" s="60"/>
      <c r="G18" s="60"/>
      <c r="H18" s="60"/>
      <c r="I18" s="7"/>
    </row>
    <row r="19" spans="1:10" ht="75" customHeight="1" x14ac:dyDescent="0.25">
      <c r="A19" s="14">
        <v>10</v>
      </c>
      <c r="B19" s="10" t="s">
        <v>307</v>
      </c>
      <c r="C19" s="5" t="s">
        <v>32</v>
      </c>
      <c r="D19" s="60"/>
      <c r="E19" s="60"/>
      <c r="F19" s="60"/>
      <c r="G19" s="60"/>
      <c r="H19" s="60"/>
      <c r="I19" s="7"/>
    </row>
    <row r="20" spans="1:10" x14ac:dyDescent="0.25">
      <c r="A20" s="153" t="s">
        <v>318</v>
      </c>
      <c r="B20" s="159"/>
      <c r="C20" s="159"/>
      <c r="D20" s="159"/>
      <c r="E20" s="159"/>
      <c r="F20" s="159"/>
      <c r="G20" s="159"/>
      <c r="H20" s="159"/>
      <c r="I20" s="160"/>
    </row>
    <row r="21" spans="1:10" ht="60" customHeight="1" x14ac:dyDescent="0.25">
      <c r="A21" s="14">
        <v>11</v>
      </c>
      <c r="B21" s="10" t="s">
        <v>389</v>
      </c>
      <c r="C21" s="5" t="s">
        <v>33</v>
      </c>
      <c r="D21" s="60"/>
      <c r="E21" s="60"/>
      <c r="F21" s="60"/>
      <c r="G21" s="60"/>
      <c r="H21" s="60"/>
      <c r="I21" s="7"/>
      <c r="J21" s="58"/>
    </row>
    <row r="22" spans="1:10" ht="51" x14ac:dyDescent="0.25">
      <c r="A22" s="14">
        <v>12</v>
      </c>
      <c r="B22" s="10" t="s">
        <v>457</v>
      </c>
      <c r="C22" s="5" t="s">
        <v>33</v>
      </c>
      <c r="D22" s="60"/>
      <c r="E22" s="60"/>
      <c r="F22" s="60"/>
      <c r="G22" s="60"/>
      <c r="H22" s="60"/>
      <c r="I22" s="7"/>
    </row>
    <row r="23" spans="1:10" x14ac:dyDescent="0.25">
      <c r="A23" s="139" t="s">
        <v>314</v>
      </c>
      <c r="B23" s="157"/>
      <c r="C23" s="157"/>
      <c r="D23" s="157"/>
      <c r="E23" s="157"/>
      <c r="F23" s="157"/>
      <c r="G23" s="157"/>
      <c r="H23" s="157"/>
      <c r="I23" s="158"/>
    </row>
    <row r="24" spans="1:10" ht="25.5" customHeight="1" x14ac:dyDescent="0.25">
      <c r="A24" s="106">
        <v>13</v>
      </c>
      <c r="B24" s="3" t="s">
        <v>316</v>
      </c>
      <c r="C24" s="3" t="s">
        <v>32</v>
      </c>
      <c r="D24" s="60"/>
      <c r="E24" s="60"/>
      <c r="F24" s="60"/>
      <c r="G24" s="60"/>
      <c r="H24" s="60"/>
      <c r="I24" s="14"/>
      <c r="J24" s="58"/>
    </row>
    <row r="25" spans="1:10" ht="62.25" customHeight="1" x14ac:dyDescent="0.25">
      <c r="A25" s="106">
        <v>14</v>
      </c>
      <c r="B25" s="3" t="s">
        <v>390</v>
      </c>
      <c r="C25" s="3" t="s">
        <v>322</v>
      </c>
      <c r="D25" s="60"/>
      <c r="E25" s="60"/>
      <c r="F25" s="60"/>
      <c r="G25" s="60"/>
      <c r="H25" s="60"/>
      <c r="I25" s="14"/>
      <c r="J25" s="58"/>
    </row>
    <row r="26" spans="1:10" ht="58.5" customHeight="1" x14ac:dyDescent="0.25">
      <c r="A26" s="106">
        <v>15</v>
      </c>
      <c r="B26" s="3" t="s">
        <v>458</v>
      </c>
      <c r="C26" s="3" t="s">
        <v>32</v>
      </c>
      <c r="D26" s="60"/>
      <c r="E26" s="60"/>
      <c r="F26" s="60"/>
      <c r="G26" s="60"/>
      <c r="H26" s="60"/>
      <c r="I26" s="14"/>
      <c r="J26" s="58"/>
    </row>
    <row r="27" spans="1:10" ht="40.5" customHeight="1" x14ac:dyDescent="0.25">
      <c r="A27" s="14">
        <v>16</v>
      </c>
      <c r="B27" s="3" t="s">
        <v>332</v>
      </c>
      <c r="C27" s="3" t="s">
        <v>32</v>
      </c>
      <c r="D27" s="60"/>
      <c r="E27" s="60"/>
      <c r="F27" s="60"/>
      <c r="G27" s="60"/>
      <c r="H27" s="60"/>
      <c r="I27" s="14"/>
    </row>
    <row r="28" spans="1:10" ht="18.75" customHeight="1" x14ac:dyDescent="0.25">
      <c r="A28" s="153" t="s">
        <v>326</v>
      </c>
      <c r="B28" s="159"/>
      <c r="C28" s="159"/>
      <c r="D28" s="159"/>
      <c r="E28" s="159"/>
      <c r="F28" s="159"/>
      <c r="G28" s="159"/>
      <c r="H28" s="159"/>
      <c r="I28" s="160"/>
    </row>
    <row r="29" spans="1:10" ht="68.25" customHeight="1" x14ac:dyDescent="0.25">
      <c r="A29" s="14">
        <v>17</v>
      </c>
      <c r="B29" s="3" t="s">
        <v>459</v>
      </c>
      <c r="C29" s="3" t="s">
        <v>322</v>
      </c>
      <c r="D29" s="60"/>
      <c r="E29" s="60"/>
      <c r="F29" s="60"/>
      <c r="G29" s="60"/>
      <c r="H29" s="60"/>
      <c r="I29" s="14"/>
    </row>
    <row r="30" spans="1:10" ht="18.75" customHeight="1" x14ac:dyDescent="0.25">
      <c r="A30" s="153" t="s">
        <v>336</v>
      </c>
      <c r="B30" s="154"/>
      <c r="C30" s="154"/>
      <c r="D30" s="154"/>
      <c r="E30" s="154"/>
      <c r="F30" s="154"/>
      <c r="G30" s="154"/>
      <c r="H30" s="154"/>
      <c r="I30" s="155"/>
    </row>
    <row r="31" spans="1:10" ht="63.75" x14ac:dyDescent="0.25">
      <c r="A31" s="14">
        <v>18</v>
      </c>
      <c r="B31" s="3" t="s">
        <v>460</v>
      </c>
      <c r="C31" s="3" t="s">
        <v>322</v>
      </c>
      <c r="D31" s="60"/>
      <c r="E31" s="60"/>
      <c r="F31" s="60"/>
      <c r="G31" s="60"/>
      <c r="H31" s="60"/>
      <c r="I31" s="14"/>
    </row>
    <row r="32" spans="1:10" ht="45" customHeight="1" x14ac:dyDescent="0.25">
      <c r="A32" s="14">
        <v>19</v>
      </c>
      <c r="B32" s="3" t="s">
        <v>461</v>
      </c>
      <c r="C32" s="3" t="s">
        <v>32</v>
      </c>
      <c r="D32" s="60"/>
      <c r="E32" s="60"/>
      <c r="F32" s="60"/>
      <c r="G32" s="60"/>
      <c r="H32" s="60"/>
      <c r="I32" s="14"/>
    </row>
    <row r="33" spans="1:10" x14ac:dyDescent="0.25">
      <c r="A33" s="139" t="s">
        <v>315</v>
      </c>
      <c r="B33" s="140"/>
      <c r="C33" s="140"/>
      <c r="D33" s="140"/>
      <c r="E33" s="140"/>
      <c r="F33" s="140"/>
      <c r="G33" s="140"/>
      <c r="H33" s="140"/>
      <c r="I33" s="141"/>
    </row>
    <row r="34" spans="1:10" ht="38.25" x14ac:dyDescent="0.25">
      <c r="A34" s="106">
        <v>20</v>
      </c>
      <c r="B34" s="3" t="s">
        <v>462</v>
      </c>
      <c r="C34" s="3" t="s">
        <v>376</v>
      </c>
      <c r="D34" s="60"/>
      <c r="E34" s="60"/>
      <c r="F34" s="60"/>
      <c r="G34" s="60"/>
      <c r="H34" s="60"/>
      <c r="I34" s="14"/>
      <c r="J34" s="58"/>
    </row>
    <row r="35" spans="1:10" ht="38.25" x14ac:dyDescent="0.25">
      <c r="A35" s="106">
        <v>21</v>
      </c>
      <c r="B35" s="3" t="s">
        <v>463</v>
      </c>
      <c r="C35" s="3" t="s">
        <v>376</v>
      </c>
      <c r="D35" s="60"/>
      <c r="E35" s="60"/>
      <c r="F35" s="60"/>
      <c r="G35" s="60"/>
      <c r="H35" s="60"/>
      <c r="I35" s="14"/>
      <c r="J35" s="58"/>
    </row>
    <row r="36" spans="1:10" ht="38.25" x14ac:dyDescent="0.25">
      <c r="A36" s="106">
        <v>22</v>
      </c>
      <c r="B36" s="3" t="s">
        <v>385</v>
      </c>
      <c r="C36" s="3" t="s">
        <v>376</v>
      </c>
      <c r="D36" s="60"/>
      <c r="E36" s="60"/>
      <c r="F36" s="60"/>
      <c r="G36" s="60"/>
      <c r="H36" s="60"/>
      <c r="I36" s="14"/>
      <c r="J36" s="58"/>
    </row>
    <row r="37" spans="1:10" x14ac:dyDescent="0.25">
      <c r="A37" s="139" t="s">
        <v>317</v>
      </c>
      <c r="B37" s="140"/>
      <c r="C37" s="140"/>
      <c r="D37" s="140"/>
      <c r="E37" s="140"/>
      <c r="F37" s="140"/>
      <c r="G37" s="140"/>
      <c r="H37" s="140"/>
      <c r="I37" s="141"/>
    </row>
    <row r="38" spans="1:10" ht="33" customHeight="1" x14ac:dyDescent="0.25">
      <c r="A38" s="14">
        <v>23</v>
      </c>
      <c r="B38" s="3" t="s">
        <v>487</v>
      </c>
      <c r="C38" s="3" t="s">
        <v>377</v>
      </c>
      <c r="D38" s="60"/>
      <c r="E38" s="60"/>
      <c r="F38" s="60"/>
      <c r="G38" s="60"/>
      <c r="H38" s="60"/>
      <c r="I38" s="14"/>
      <c r="J38" s="58"/>
    </row>
    <row r="39" spans="1:10" ht="38.25" x14ac:dyDescent="0.25">
      <c r="A39" s="14">
        <v>24</v>
      </c>
      <c r="B39" s="10" t="s">
        <v>488</v>
      </c>
      <c r="C39" s="5" t="s">
        <v>321</v>
      </c>
      <c r="D39" s="60"/>
      <c r="E39" s="60"/>
      <c r="F39" s="60"/>
      <c r="G39" s="60"/>
      <c r="H39" s="60"/>
      <c r="I39" s="7"/>
      <c r="J39" s="58"/>
    </row>
    <row r="40" spans="1:10" x14ac:dyDescent="0.25">
      <c r="A40" s="153" t="s">
        <v>324</v>
      </c>
      <c r="B40" s="159"/>
      <c r="C40" s="159"/>
      <c r="D40" s="159"/>
      <c r="E40" s="159"/>
      <c r="F40" s="159"/>
      <c r="G40" s="159"/>
      <c r="H40" s="159"/>
      <c r="I40" s="160"/>
      <c r="J40" s="58"/>
    </row>
    <row r="41" spans="1:10" ht="54" customHeight="1" x14ac:dyDescent="0.25">
      <c r="A41" s="14">
        <v>25</v>
      </c>
      <c r="B41" s="15" t="s">
        <v>464</v>
      </c>
      <c r="C41" s="5" t="s">
        <v>32</v>
      </c>
      <c r="D41" s="60"/>
      <c r="E41" s="60"/>
      <c r="F41" s="60"/>
      <c r="G41" s="60"/>
      <c r="H41" s="60"/>
      <c r="I41" s="7"/>
      <c r="J41" s="58"/>
    </row>
    <row r="42" spans="1:10" x14ac:dyDescent="0.25">
      <c r="A42" s="139" t="s">
        <v>313</v>
      </c>
      <c r="B42" s="140"/>
      <c r="C42" s="140"/>
      <c r="D42" s="140"/>
      <c r="E42" s="140"/>
      <c r="F42" s="140"/>
      <c r="G42" s="140"/>
      <c r="H42" s="140"/>
      <c r="I42" s="141"/>
    </row>
    <row r="43" spans="1:10" ht="30" customHeight="1" x14ac:dyDescent="0.25">
      <c r="A43" s="14">
        <v>26</v>
      </c>
      <c r="B43" s="3" t="s">
        <v>465</v>
      </c>
      <c r="C43" s="3" t="s">
        <v>79</v>
      </c>
      <c r="D43" s="60"/>
      <c r="E43" s="60"/>
      <c r="F43" s="60"/>
      <c r="G43" s="60"/>
      <c r="H43" s="60"/>
      <c r="I43" s="7"/>
    </row>
    <row r="44" spans="1:10" ht="80.25" customHeight="1" x14ac:dyDescent="0.25">
      <c r="A44" s="14">
        <v>27</v>
      </c>
      <c r="B44" s="15" t="s">
        <v>334</v>
      </c>
      <c r="C44" s="3" t="s">
        <v>323</v>
      </c>
      <c r="D44" s="60"/>
      <c r="E44" s="60"/>
      <c r="F44" s="60"/>
      <c r="G44" s="60"/>
      <c r="H44" s="60"/>
      <c r="I44" s="7"/>
      <c r="J44" s="58"/>
    </row>
    <row r="45" spans="1:10" ht="46.5" customHeight="1" x14ac:dyDescent="0.25">
      <c r="A45" s="14">
        <v>28</v>
      </c>
      <c r="B45" s="3" t="s">
        <v>333</v>
      </c>
      <c r="C45" s="3" t="s">
        <v>320</v>
      </c>
      <c r="D45" s="60"/>
      <c r="E45" s="60"/>
      <c r="F45" s="60"/>
      <c r="G45" s="60"/>
      <c r="H45" s="60"/>
      <c r="I45" s="107"/>
    </row>
    <row r="46" spans="1:10" ht="51" customHeight="1" x14ac:dyDescent="0.25">
      <c r="A46" s="14">
        <v>29</v>
      </c>
      <c r="B46" s="3" t="s">
        <v>325</v>
      </c>
      <c r="C46" s="3" t="s">
        <v>32</v>
      </c>
      <c r="D46" s="60"/>
      <c r="E46" s="60"/>
      <c r="F46" s="60"/>
      <c r="G46" s="60"/>
      <c r="H46" s="60"/>
      <c r="I46" s="107"/>
      <c r="J46" s="58"/>
    </row>
    <row r="47" spans="1:10" ht="27.75" customHeight="1" x14ac:dyDescent="0.25">
      <c r="A47" s="14">
        <v>30</v>
      </c>
      <c r="B47" s="3" t="s">
        <v>335</v>
      </c>
      <c r="C47" s="3" t="s">
        <v>32</v>
      </c>
      <c r="D47" s="60"/>
      <c r="E47" s="60"/>
      <c r="F47" s="60"/>
      <c r="G47" s="60"/>
      <c r="H47" s="60"/>
      <c r="I47" s="107"/>
      <c r="J47" s="58"/>
    </row>
    <row r="48" spans="1:10" ht="27" customHeight="1" x14ac:dyDescent="0.25">
      <c r="A48" s="14">
        <v>31</v>
      </c>
      <c r="B48" s="5" t="s">
        <v>331</v>
      </c>
      <c r="C48" s="3" t="s">
        <v>32</v>
      </c>
      <c r="D48" s="60"/>
      <c r="E48" s="60"/>
      <c r="F48" s="60"/>
      <c r="G48" s="60"/>
      <c r="H48" s="60"/>
      <c r="I48" s="7"/>
      <c r="J48" s="58"/>
    </row>
    <row r="49" spans="1:9" x14ac:dyDescent="0.25">
      <c r="A49" s="150" t="s">
        <v>327</v>
      </c>
      <c r="B49" s="151"/>
      <c r="C49" s="151"/>
      <c r="D49" s="151"/>
      <c r="E49" s="151"/>
      <c r="F49" s="151"/>
      <c r="G49" s="151"/>
      <c r="H49" s="151"/>
      <c r="I49" s="152"/>
    </row>
    <row r="50" spans="1:9" s="113" customFormat="1" ht="58.5" customHeight="1" x14ac:dyDescent="0.25">
      <c r="A50" s="14">
        <v>32</v>
      </c>
      <c r="B50" s="5" t="s">
        <v>354</v>
      </c>
      <c r="C50" s="5" t="s">
        <v>32</v>
      </c>
      <c r="D50" s="60"/>
      <c r="E50" s="60"/>
      <c r="F50" s="60"/>
      <c r="G50" s="60"/>
      <c r="H50" s="60"/>
      <c r="I50" s="1"/>
    </row>
    <row r="51" spans="1:9" ht="26.25" x14ac:dyDescent="0.25">
      <c r="A51" s="14">
        <v>33</v>
      </c>
      <c r="B51" s="4" t="s">
        <v>328</v>
      </c>
      <c r="C51" s="9" t="s">
        <v>32</v>
      </c>
      <c r="D51" s="60"/>
      <c r="E51" s="60"/>
      <c r="F51" s="60"/>
      <c r="G51" s="60"/>
      <c r="H51" s="60"/>
      <c r="I51" s="7"/>
    </row>
    <row r="52" spans="1:9" x14ac:dyDescent="0.25">
      <c r="A52" s="150" t="s">
        <v>337</v>
      </c>
      <c r="B52" s="151"/>
      <c r="C52" s="151"/>
      <c r="D52" s="151"/>
      <c r="E52" s="151"/>
      <c r="F52" s="151"/>
      <c r="G52" s="151"/>
      <c r="H52" s="151"/>
      <c r="I52" s="152"/>
    </row>
    <row r="53" spans="1:9" ht="63.75" x14ac:dyDescent="0.25">
      <c r="A53" s="14">
        <v>34</v>
      </c>
      <c r="B53" s="5" t="s">
        <v>355</v>
      </c>
      <c r="C53" s="5" t="s">
        <v>322</v>
      </c>
      <c r="D53" s="60"/>
      <c r="E53" s="60"/>
      <c r="F53" s="60"/>
      <c r="G53" s="60"/>
      <c r="H53" s="60"/>
      <c r="I53" s="7"/>
    </row>
    <row r="54" spans="1:9" x14ac:dyDescent="0.25">
      <c r="A54" s="150" t="s">
        <v>352</v>
      </c>
      <c r="B54" s="151"/>
      <c r="C54" s="151"/>
      <c r="D54" s="151"/>
      <c r="E54" s="151"/>
      <c r="F54" s="151"/>
      <c r="G54" s="151"/>
      <c r="H54" s="151"/>
      <c r="I54" s="152"/>
    </row>
    <row r="55" spans="1:9" ht="39" x14ac:dyDescent="0.25">
      <c r="A55" s="60">
        <v>35</v>
      </c>
      <c r="B55" s="9" t="s">
        <v>391</v>
      </c>
      <c r="C55" s="5" t="s">
        <v>32</v>
      </c>
      <c r="D55" s="60"/>
      <c r="E55" s="60"/>
      <c r="F55" s="60"/>
      <c r="G55" s="60"/>
      <c r="H55" s="60"/>
      <c r="I55" s="7"/>
    </row>
    <row r="56" spans="1:9" ht="26.25" x14ac:dyDescent="0.25">
      <c r="A56" s="60">
        <v>36</v>
      </c>
      <c r="B56" s="4" t="s">
        <v>353</v>
      </c>
      <c r="C56" s="9" t="s">
        <v>32</v>
      </c>
      <c r="D56" s="60"/>
      <c r="E56" s="60"/>
      <c r="F56" s="60"/>
      <c r="G56" s="60"/>
      <c r="H56" s="60"/>
      <c r="I56" s="7"/>
    </row>
    <row r="57" spans="1:9" ht="75.75" customHeight="1" x14ac:dyDescent="0.25">
      <c r="A57" s="60">
        <v>37</v>
      </c>
      <c r="B57" s="5" t="s">
        <v>491</v>
      </c>
      <c r="C57" s="5" t="s">
        <v>32</v>
      </c>
      <c r="D57" s="60"/>
      <c r="E57" s="60"/>
      <c r="F57" s="60"/>
      <c r="G57" s="60"/>
      <c r="H57" s="60"/>
      <c r="I57" s="7"/>
    </row>
  </sheetData>
  <protectedRanges>
    <protectedRange sqref="B44" name="Plage11_1_3_2_1"/>
    <protectedRange sqref="B44" name="Plage19_1_3_2_1"/>
  </protectedRanges>
  <mergeCells count="12">
    <mergeCell ref="A54:I54"/>
    <mergeCell ref="A52:I52"/>
    <mergeCell ref="A30:I30"/>
    <mergeCell ref="A49:I49"/>
    <mergeCell ref="A9:I9"/>
    <mergeCell ref="A42:I42"/>
    <mergeCell ref="A23:I23"/>
    <mergeCell ref="A33:I33"/>
    <mergeCell ref="A37:I37"/>
    <mergeCell ref="A20:I20"/>
    <mergeCell ref="A40:I40"/>
    <mergeCell ref="A28:I28"/>
  </mergeCells>
  <conditionalFormatting sqref="D10:H19 D21:H22 D24:H27 D29:H29 D31:H32 D34:H36 D38:H39 D41:H41 D43:H48 D50:H51 D53:H53 D55:H57">
    <cfRule type="containsText" dxfId="81" priority="16" operator="containsText" text="Oui">
      <formula>NOT(ISERROR(SEARCH("Oui",D10)))</formula>
    </cfRule>
  </conditionalFormatting>
  <conditionalFormatting sqref="D10:H19">
    <cfRule type="containsText" dxfId="80" priority="5" operator="containsText" text="Non">
      <formula>NOT(ISERROR(SEARCH("Non",D10)))</formula>
    </cfRule>
    <cfRule type="containsText" dxfId="79" priority="6" operator="containsText" text="Oui">
      <formula>NOT(ISERROR(SEARCH("Oui",D10)))</formula>
    </cfRule>
  </conditionalFormatting>
  <conditionalFormatting sqref="D34:H36 D38:H39 D10:H19 D21:H22 D24:H27 D29:H29 D31:H32 D41:H41 D43:H48 D50:H51 D53:H53 D55:H57">
    <cfRule type="containsText" dxfId="78" priority="15" operator="containsText" text="Non">
      <formula>NOT(ISERROR(SEARCH("Non",D10)))</formula>
    </cfRule>
  </conditionalFormatting>
  <conditionalFormatting sqref="D34:H36">
    <cfRule type="containsText" dxfId="77" priority="11" operator="containsText" text="Non">
      <formula>NOT(ISERROR(SEARCH("Non",D34)))</formula>
    </cfRule>
    <cfRule type="containsText" dxfId="76" priority="12" operator="containsText" text="Oui">
      <formula>NOT(ISERROR(SEARCH("Oui",D34)))</formula>
    </cfRule>
  </conditionalFormatting>
  <conditionalFormatting sqref="D38:H39">
    <cfRule type="containsText" dxfId="75" priority="9" operator="containsText" text="Non">
      <formula>NOT(ISERROR(SEARCH("Non",D38)))</formula>
    </cfRule>
    <cfRule type="containsText" dxfId="74" priority="10" operator="containsText" text="Oui">
      <formula>NOT(ISERROR(SEARCH("Oui",D38)))</formula>
    </cfRule>
  </conditionalFormatting>
  <dataValidations count="2">
    <dataValidation type="list" allowBlank="1" showInputMessage="1" showErrorMessage="1" sqref="D34:H36 D41:H41 D29:H29 D31:H32 D53:H53 D38:H39 D50:H51 D21:D22 D55:H57 D10:H19 D24:H27 D43:H48" xr:uid="{00000000-0002-0000-0300-000000000000}">
      <formula1>"Oui,Non,NC"</formula1>
    </dataValidation>
    <dataValidation type="list" allowBlank="1" showInputMessage="1" showErrorMessage="1" sqref="E21:H22" xr:uid="{00000000-0002-0000-0300-000001000000}">
      <formula1>"Oui,Non,NA"</formula1>
    </dataValidation>
  </dataValidations>
  <pageMargins left="3.937007874015748E-2" right="3.937007874015748E-2" top="0.55118110236220474" bottom="0" header="0" footer="0"/>
  <pageSetup paperSize="8" orientation="landscape" r:id="rId1"/>
  <headerFooter>
    <oddHeader>&amp;C&amp;G</oddHeader>
  </headerFooter>
  <drawing r:id="rId2"/>
  <legacyDrawingHF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Feuil5"/>
  <dimension ref="A8:G86"/>
  <sheetViews>
    <sheetView zoomScaleNormal="100" workbookViewId="0">
      <selection activeCell="B45" sqref="B45"/>
    </sheetView>
  </sheetViews>
  <sheetFormatPr baseColWidth="10" defaultRowHeight="15" x14ac:dyDescent="0.25"/>
  <cols>
    <col min="1" max="1" width="4.28515625" customWidth="1"/>
    <col min="2" max="2" width="51.5703125" customWidth="1"/>
    <col min="3" max="3" width="51.42578125" customWidth="1"/>
    <col min="4" max="4" width="11.42578125" customWidth="1"/>
    <col min="5" max="5" width="51.85546875" customWidth="1"/>
    <col min="6" max="6" width="12.140625" customWidth="1"/>
    <col min="7" max="7" width="22.28515625" customWidth="1"/>
  </cols>
  <sheetData>
    <row r="8" spans="1:7" ht="18.95" customHeight="1" x14ac:dyDescent="0.25">
      <c r="A8" s="138" t="s">
        <v>102</v>
      </c>
      <c r="B8" s="138"/>
      <c r="C8" s="138"/>
      <c r="D8" s="138"/>
      <c r="E8" s="138"/>
      <c r="F8" s="138"/>
      <c r="G8" s="138"/>
    </row>
    <row r="9" spans="1:7" ht="26.1" customHeight="1" x14ac:dyDescent="0.25">
      <c r="A9" s="89" t="s">
        <v>13</v>
      </c>
      <c r="B9" s="59" t="s">
        <v>2</v>
      </c>
      <c r="C9" s="59" t="s">
        <v>3</v>
      </c>
      <c r="D9" s="59" t="s">
        <v>5</v>
      </c>
      <c r="E9" s="59" t="s">
        <v>11</v>
      </c>
      <c r="F9" s="59" t="s">
        <v>98</v>
      </c>
      <c r="G9" s="59" t="s">
        <v>4</v>
      </c>
    </row>
    <row r="10" spans="1:7" ht="14.1" customHeight="1" x14ac:dyDescent="0.25">
      <c r="A10" s="142" t="s">
        <v>12</v>
      </c>
      <c r="B10" s="142"/>
      <c r="C10" s="142"/>
      <c r="D10" s="142"/>
      <c r="E10" s="142"/>
      <c r="F10" s="142"/>
      <c r="G10" s="142"/>
    </row>
    <row r="11" spans="1:7" ht="51" x14ac:dyDescent="0.25">
      <c r="A11" s="14">
        <v>1</v>
      </c>
      <c r="B11" s="5" t="s">
        <v>46</v>
      </c>
      <c r="C11" s="3" t="s">
        <v>19</v>
      </c>
      <c r="D11" s="5" t="s">
        <v>84</v>
      </c>
      <c r="E11" s="103" t="s">
        <v>291</v>
      </c>
      <c r="F11" s="56"/>
      <c r="G11" s="7"/>
    </row>
    <row r="12" spans="1:7" ht="38.25" x14ac:dyDescent="0.25">
      <c r="A12" s="14">
        <v>2</v>
      </c>
      <c r="B12" s="5" t="s">
        <v>47</v>
      </c>
      <c r="C12" s="5" t="s">
        <v>26</v>
      </c>
      <c r="D12" s="5" t="s">
        <v>84</v>
      </c>
      <c r="E12" s="103" t="s">
        <v>292</v>
      </c>
      <c r="F12" s="56"/>
      <c r="G12" s="7"/>
    </row>
    <row r="13" spans="1:7" ht="51" x14ac:dyDescent="0.25">
      <c r="A13" s="14">
        <v>3</v>
      </c>
      <c r="B13" s="5" t="s">
        <v>48</v>
      </c>
      <c r="C13" s="3" t="s">
        <v>21</v>
      </c>
      <c r="D13" s="5" t="s">
        <v>84</v>
      </c>
      <c r="E13" s="103" t="s">
        <v>293</v>
      </c>
      <c r="F13" s="56"/>
      <c r="G13" s="7"/>
    </row>
    <row r="14" spans="1:7" ht="51" x14ac:dyDescent="0.25">
      <c r="A14" s="14">
        <v>4</v>
      </c>
      <c r="B14" s="5" t="s">
        <v>429</v>
      </c>
      <c r="C14" s="3" t="s">
        <v>20</v>
      </c>
      <c r="D14" s="5" t="s">
        <v>84</v>
      </c>
      <c r="E14" s="103" t="s">
        <v>294</v>
      </c>
      <c r="F14" s="56"/>
      <c r="G14" s="7"/>
    </row>
    <row r="15" spans="1:7" ht="14.1" customHeight="1" x14ac:dyDescent="0.25">
      <c r="A15" s="142" t="s">
        <v>7</v>
      </c>
      <c r="B15" s="142"/>
      <c r="C15" s="142"/>
      <c r="D15" s="142"/>
      <c r="E15" s="142"/>
      <c r="F15" s="142"/>
      <c r="G15" s="142"/>
    </row>
    <row r="16" spans="1:7" ht="69.75" customHeight="1" x14ac:dyDescent="0.25">
      <c r="A16" s="14">
        <v>5</v>
      </c>
      <c r="B16" s="5" t="s">
        <v>49</v>
      </c>
      <c r="C16" s="13" t="s">
        <v>81</v>
      </c>
      <c r="D16" s="5" t="s">
        <v>84</v>
      </c>
      <c r="E16" s="103" t="s">
        <v>295</v>
      </c>
      <c r="F16" s="56"/>
      <c r="G16" s="7"/>
    </row>
    <row r="17" spans="1:7" ht="93" customHeight="1" x14ac:dyDescent="0.25">
      <c r="A17" s="14">
        <v>6</v>
      </c>
      <c r="B17" s="5" t="s">
        <v>430</v>
      </c>
      <c r="C17" s="13" t="s">
        <v>81</v>
      </c>
      <c r="D17" s="5" t="s">
        <v>84</v>
      </c>
      <c r="E17" s="103" t="s">
        <v>295</v>
      </c>
      <c r="F17" s="56"/>
      <c r="G17" s="7"/>
    </row>
    <row r="18" spans="1:7" ht="71.099999999999994" customHeight="1" x14ac:dyDescent="0.25">
      <c r="A18" s="14">
        <v>7</v>
      </c>
      <c r="B18" s="3" t="s">
        <v>344</v>
      </c>
      <c r="C18" s="3" t="s">
        <v>80</v>
      </c>
      <c r="D18" s="5" t="s">
        <v>85</v>
      </c>
      <c r="E18" s="103" t="s">
        <v>296</v>
      </c>
      <c r="F18" s="56"/>
      <c r="G18" s="7"/>
    </row>
    <row r="19" spans="1:7" ht="38.25" x14ac:dyDescent="0.25">
      <c r="A19" s="14">
        <v>8</v>
      </c>
      <c r="B19" s="3" t="s">
        <v>263</v>
      </c>
      <c r="C19" s="62" t="s">
        <v>18</v>
      </c>
      <c r="D19" s="5" t="s">
        <v>84</v>
      </c>
      <c r="E19" s="103" t="s">
        <v>297</v>
      </c>
      <c r="F19" s="56"/>
      <c r="G19" s="7"/>
    </row>
    <row r="20" spans="1:7" ht="14.1" customHeight="1" x14ac:dyDescent="0.25">
      <c r="A20" s="142" t="s">
        <v>36</v>
      </c>
      <c r="B20" s="142"/>
      <c r="C20" s="142"/>
      <c r="D20" s="142"/>
      <c r="E20" s="142"/>
      <c r="F20" s="142"/>
      <c r="G20" s="142"/>
    </row>
    <row r="21" spans="1:7" ht="51" x14ac:dyDescent="0.25">
      <c r="A21" s="14">
        <v>9</v>
      </c>
      <c r="B21" s="3" t="s">
        <v>50</v>
      </c>
      <c r="C21" s="3" t="s">
        <v>27</v>
      </c>
      <c r="D21" s="3" t="s">
        <v>87</v>
      </c>
      <c r="E21" s="10" t="s">
        <v>466</v>
      </c>
      <c r="F21" s="56"/>
      <c r="G21" s="8"/>
    </row>
    <row r="22" spans="1:7" ht="63.75" x14ac:dyDescent="0.25">
      <c r="A22" s="14">
        <v>10</v>
      </c>
      <c r="B22" s="10" t="s">
        <v>467</v>
      </c>
      <c r="C22" s="3" t="s">
        <v>27</v>
      </c>
      <c r="D22" s="3" t="s">
        <v>87</v>
      </c>
      <c r="E22" s="103" t="s">
        <v>298</v>
      </c>
      <c r="F22" s="56"/>
      <c r="G22" s="7"/>
    </row>
    <row r="23" spans="1:7" ht="38.25" x14ac:dyDescent="0.25">
      <c r="A23" s="14">
        <v>11</v>
      </c>
      <c r="B23" s="3" t="s">
        <v>443</v>
      </c>
      <c r="C23" s="5" t="s">
        <v>28</v>
      </c>
      <c r="D23" s="3" t="s">
        <v>87</v>
      </c>
      <c r="E23" s="103" t="s">
        <v>299</v>
      </c>
      <c r="F23" s="56"/>
      <c r="G23" s="7"/>
    </row>
    <row r="24" spans="1:7" ht="9.9499999999999993" customHeight="1" x14ac:dyDescent="0.25">
      <c r="B24" s="6"/>
    </row>
    <row r="25" spans="1:7" ht="18.95" customHeight="1" x14ac:dyDescent="0.25">
      <c r="A25" s="138" t="s">
        <v>16</v>
      </c>
      <c r="B25" s="138"/>
      <c r="C25" s="138"/>
      <c r="D25" s="138"/>
      <c r="E25" s="138"/>
      <c r="F25" s="138"/>
      <c r="G25" s="138"/>
    </row>
    <row r="26" spans="1:7" ht="26.1" customHeight="1" x14ac:dyDescent="0.25">
      <c r="A26" s="89" t="s">
        <v>13</v>
      </c>
      <c r="B26" s="59" t="s">
        <v>2</v>
      </c>
      <c r="C26" s="59" t="s">
        <v>3</v>
      </c>
      <c r="D26" s="59" t="s">
        <v>5</v>
      </c>
      <c r="E26" s="59" t="s">
        <v>11</v>
      </c>
      <c r="F26" s="59" t="s">
        <v>98</v>
      </c>
      <c r="G26" s="59" t="s">
        <v>4</v>
      </c>
    </row>
    <row r="27" spans="1:7" ht="14.1" customHeight="1" x14ac:dyDescent="0.25">
      <c r="A27" s="142" t="s">
        <v>34</v>
      </c>
      <c r="B27" s="142"/>
      <c r="C27" s="142"/>
      <c r="D27" s="142"/>
      <c r="E27" s="142"/>
      <c r="F27" s="142"/>
      <c r="G27" s="142"/>
    </row>
    <row r="28" spans="1:7" ht="38.25" x14ac:dyDescent="0.25">
      <c r="A28" s="14">
        <v>12</v>
      </c>
      <c r="B28" s="15" t="s">
        <v>51</v>
      </c>
      <c r="C28" s="5" t="s">
        <v>32</v>
      </c>
      <c r="D28" s="4" t="s">
        <v>88</v>
      </c>
      <c r="E28" s="103" t="s">
        <v>298</v>
      </c>
      <c r="F28" s="56"/>
      <c r="G28" s="7"/>
    </row>
    <row r="29" spans="1:7" ht="39" x14ac:dyDescent="0.25">
      <c r="A29" s="14">
        <v>13</v>
      </c>
      <c r="B29" s="15" t="s">
        <v>468</v>
      </c>
      <c r="C29" s="9" t="s">
        <v>82</v>
      </c>
      <c r="D29" s="4" t="s">
        <v>88</v>
      </c>
      <c r="E29" s="103" t="s">
        <v>300</v>
      </c>
      <c r="F29" s="56"/>
      <c r="G29" s="7"/>
    </row>
    <row r="30" spans="1:7" ht="51" x14ac:dyDescent="0.25">
      <c r="A30" s="14">
        <v>14</v>
      </c>
      <c r="B30" s="3" t="s">
        <v>469</v>
      </c>
      <c r="C30" s="3" t="s">
        <v>18</v>
      </c>
      <c r="D30" s="5" t="s">
        <v>84</v>
      </c>
      <c r="E30" s="103" t="s">
        <v>301</v>
      </c>
      <c r="F30" s="56"/>
      <c r="G30" s="7"/>
    </row>
    <row r="31" spans="1:7" ht="89.25" x14ac:dyDescent="0.25">
      <c r="A31" s="14">
        <v>15</v>
      </c>
      <c r="B31" s="5" t="s">
        <v>470</v>
      </c>
      <c r="C31" s="5" t="s">
        <v>32</v>
      </c>
      <c r="D31" s="4" t="s">
        <v>35</v>
      </c>
      <c r="E31" s="103" t="s">
        <v>302</v>
      </c>
      <c r="F31" s="56"/>
      <c r="G31" s="7"/>
    </row>
    <row r="32" spans="1:7" ht="38.25" x14ac:dyDescent="0.25">
      <c r="A32" s="14">
        <v>16</v>
      </c>
      <c r="B32" s="3" t="s">
        <v>52</v>
      </c>
      <c r="C32" s="5" t="s">
        <v>32</v>
      </c>
      <c r="D32" s="4" t="s">
        <v>35</v>
      </c>
      <c r="E32" s="103" t="s">
        <v>302</v>
      </c>
      <c r="F32" s="56"/>
      <c r="G32" s="7"/>
    </row>
    <row r="33" spans="1:7" ht="63.75" x14ac:dyDescent="0.25">
      <c r="A33" s="14">
        <v>17</v>
      </c>
      <c r="B33" s="5" t="s">
        <v>53</v>
      </c>
      <c r="C33" s="5" t="s">
        <v>32</v>
      </c>
      <c r="D33" s="5" t="s">
        <v>89</v>
      </c>
      <c r="E33" s="103" t="s">
        <v>308</v>
      </c>
      <c r="F33" s="56"/>
      <c r="G33" s="7"/>
    </row>
    <row r="34" spans="1:7" ht="51" x14ac:dyDescent="0.25">
      <c r="A34" s="14">
        <v>18</v>
      </c>
      <c r="B34" s="5" t="s">
        <v>54</v>
      </c>
      <c r="C34" s="11" t="s">
        <v>32</v>
      </c>
      <c r="D34" s="5" t="s">
        <v>90</v>
      </c>
      <c r="E34" s="103" t="s">
        <v>302</v>
      </c>
      <c r="F34" s="56"/>
      <c r="G34" s="7"/>
    </row>
    <row r="35" spans="1:7" ht="14.1" customHeight="1" x14ac:dyDescent="0.25">
      <c r="A35" s="142" t="s">
        <v>14</v>
      </c>
      <c r="B35" s="142"/>
      <c r="C35" s="142"/>
      <c r="D35" s="142"/>
      <c r="E35" s="142"/>
      <c r="F35" s="142"/>
      <c r="G35" s="142"/>
    </row>
    <row r="36" spans="1:7" ht="51" x14ac:dyDescent="0.25">
      <c r="A36" s="14">
        <v>19</v>
      </c>
      <c r="B36" s="15" t="s">
        <v>64</v>
      </c>
      <c r="C36" s="5" t="s">
        <v>29</v>
      </c>
      <c r="D36" s="5" t="s">
        <v>89</v>
      </c>
      <c r="E36" s="103" t="s">
        <v>303</v>
      </c>
      <c r="F36" s="56"/>
      <c r="G36" s="7"/>
    </row>
    <row r="37" spans="1:7" ht="89.25" x14ac:dyDescent="0.25">
      <c r="A37" s="14">
        <v>20</v>
      </c>
      <c r="B37" s="15" t="s">
        <v>266</v>
      </c>
      <c r="C37" s="5" t="s">
        <v>29</v>
      </c>
      <c r="D37" s="5" t="s">
        <v>89</v>
      </c>
      <c r="E37" s="103" t="s">
        <v>303</v>
      </c>
      <c r="F37" s="56"/>
      <c r="G37" s="7"/>
    </row>
    <row r="38" spans="1:7" ht="51" x14ac:dyDescent="0.25">
      <c r="A38" s="14">
        <v>21</v>
      </c>
      <c r="B38" s="15" t="s">
        <v>345</v>
      </c>
      <c r="C38" s="5" t="s">
        <v>32</v>
      </c>
      <c r="D38" s="5" t="s">
        <v>89</v>
      </c>
      <c r="E38" s="103" t="s">
        <v>303</v>
      </c>
      <c r="F38" s="56"/>
      <c r="G38" s="7"/>
    </row>
    <row r="39" spans="1:7" ht="63.75" x14ac:dyDescent="0.25">
      <c r="A39" s="14">
        <v>22</v>
      </c>
      <c r="B39" s="15" t="s">
        <v>65</v>
      </c>
      <c r="C39" s="5" t="s">
        <v>32</v>
      </c>
      <c r="D39" s="5" t="s">
        <v>89</v>
      </c>
      <c r="E39" s="103" t="s">
        <v>304</v>
      </c>
      <c r="F39" s="56"/>
      <c r="G39" s="7"/>
    </row>
    <row r="40" spans="1:7" ht="63.75" x14ac:dyDescent="0.25">
      <c r="A40" s="14">
        <v>23</v>
      </c>
      <c r="B40" s="15" t="s">
        <v>66</v>
      </c>
      <c r="C40" s="5" t="s">
        <v>32</v>
      </c>
      <c r="D40" s="5" t="s">
        <v>89</v>
      </c>
      <c r="E40" s="103" t="s">
        <v>304</v>
      </c>
      <c r="F40" s="56"/>
      <c r="G40" s="7"/>
    </row>
    <row r="41" spans="1:7" ht="63.75" x14ac:dyDescent="0.25">
      <c r="A41" s="14">
        <v>24</v>
      </c>
      <c r="B41" s="15" t="s">
        <v>471</v>
      </c>
      <c r="C41" s="5" t="s">
        <v>32</v>
      </c>
      <c r="D41" s="5" t="s">
        <v>89</v>
      </c>
      <c r="E41" s="103" t="s">
        <v>304</v>
      </c>
      <c r="F41" s="56"/>
      <c r="G41" s="7"/>
    </row>
    <row r="42" spans="1:7" ht="102" x14ac:dyDescent="0.25">
      <c r="A42" s="14">
        <v>25</v>
      </c>
      <c r="B42" s="15" t="s">
        <v>472</v>
      </c>
      <c r="C42" s="3" t="s">
        <v>32</v>
      </c>
      <c r="D42" s="5" t="s">
        <v>89</v>
      </c>
      <c r="E42" s="103" t="s">
        <v>304</v>
      </c>
      <c r="F42" s="56"/>
      <c r="G42" s="7"/>
    </row>
    <row r="43" spans="1:7" ht="25.5" x14ac:dyDescent="0.25">
      <c r="A43" s="14">
        <v>26</v>
      </c>
      <c r="B43" s="15" t="s">
        <v>67</v>
      </c>
      <c r="C43" s="5" t="s">
        <v>32</v>
      </c>
      <c r="D43" s="5" t="s">
        <v>89</v>
      </c>
      <c r="E43" s="4" t="s">
        <v>235</v>
      </c>
      <c r="F43" s="56"/>
      <c r="G43" s="7"/>
    </row>
    <row r="44" spans="1:7" ht="25.5" x14ac:dyDescent="0.25">
      <c r="A44" s="14">
        <v>27</v>
      </c>
      <c r="B44" s="15" t="s">
        <v>68</v>
      </c>
      <c r="C44" s="5" t="s">
        <v>32</v>
      </c>
      <c r="D44" s="5" t="s">
        <v>89</v>
      </c>
      <c r="E44" s="4" t="s">
        <v>235</v>
      </c>
      <c r="F44" s="56"/>
      <c r="G44" s="7"/>
    </row>
    <row r="45" spans="1:7" ht="38.25" x14ac:dyDescent="0.25">
      <c r="A45" s="14">
        <v>28</v>
      </c>
      <c r="B45" s="15" t="s">
        <v>490</v>
      </c>
      <c r="C45" s="5" t="s">
        <v>32</v>
      </c>
      <c r="D45" s="5" t="s">
        <v>89</v>
      </c>
      <c r="E45" s="4" t="s">
        <v>235</v>
      </c>
      <c r="F45" s="56"/>
      <c r="G45" s="7"/>
    </row>
    <row r="46" spans="1:7" ht="76.5" x14ac:dyDescent="0.25">
      <c r="A46" s="14">
        <v>29</v>
      </c>
      <c r="B46" s="17" t="s">
        <v>473</v>
      </c>
      <c r="C46" s="5" t="s">
        <v>32</v>
      </c>
      <c r="D46" s="5" t="s">
        <v>89</v>
      </c>
      <c r="E46" s="103" t="s">
        <v>304</v>
      </c>
      <c r="F46" s="56"/>
      <c r="G46" s="7"/>
    </row>
    <row r="47" spans="1:7" ht="63.75" x14ac:dyDescent="0.25">
      <c r="A47" s="14">
        <v>30</v>
      </c>
      <c r="B47" s="15" t="s">
        <v>474</v>
      </c>
      <c r="C47" s="5" t="s">
        <v>32</v>
      </c>
      <c r="D47" s="5" t="s">
        <v>89</v>
      </c>
      <c r="E47" s="103" t="s">
        <v>304</v>
      </c>
      <c r="F47" s="56"/>
      <c r="G47" s="7"/>
    </row>
    <row r="48" spans="1:7" ht="63.75" x14ac:dyDescent="0.25">
      <c r="A48" s="14">
        <v>31</v>
      </c>
      <c r="B48" s="15" t="s">
        <v>258</v>
      </c>
      <c r="C48" s="5" t="s">
        <v>32</v>
      </c>
      <c r="D48" s="5" t="s">
        <v>89</v>
      </c>
      <c r="E48" s="103" t="s">
        <v>304</v>
      </c>
      <c r="F48" s="56"/>
      <c r="G48" s="7"/>
    </row>
    <row r="49" spans="1:7" ht="76.5" x14ac:dyDescent="0.25">
      <c r="A49" s="14">
        <v>32</v>
      </c>
      <c r="B49" s="15" t="s">
        <v>475</v>
      </c>
      <c r="C49" s="5" t="s">
        <v>32</v>
      </c>
      <c r="D49" s="5" t="s">
        <v>89</v>
      </c>
      <c r="E49" s="103" t="s">
        <v>476</v>
      </c>
      <c r="F49" s="56"/>
      <c r="G49" s="7"/>
    </row>
    <row r="50" spans="1:7" ht="60" customHeight="1" x14ac:dyDescent="0.25">
      <c r="A50" s="14">
        <v>33</v>
      </c>
      <c r="B50" s="15" t="s">
        <v>259</v>
      </c>
      <c r="C50" s="5" t="s">
        <v>32</v>
      </c>
      <c r="D50" s="5" t="s">
        <v>89</v>
      </c>
      <c r="E50" s="103" t="s">
        <v>304</v>
      </c>
      <c r="F50" s="56"/>
      <c r="G50" s="7"/>
    </row>
    <row r="51" spans="1:7" ht="46.5" customHeight="1" x14ac:dyDescent="0.25">
      <c r="A51" s="14">
        <v>34</v>
      </c>
      <c r="B51" s="15" t="s">
        <v>309</v>
      </c>
      <c r="C51" s="5" t="s">
        <v>32</v>
      </c>
      <c r="D51" s="4" t="s">
        <v>92</v>
      </c>
      <c r="E51" s="4" t="s">
        <v>235</v>
      </c>
      <c r="F51" s="56"/>
      <c r="G51" s="7"/>
    </row>
    <row r="52" spans="1:7" ht="63.75" x14ac:dyDescent="0.25">
      <c r="A52" s="14">
        <v>35</v>
      </c>
      <c r="B52" s="15" t="s">
        <v>477</v>
      </c>
      <c r="C52" s="3" t="s">
        <v>32</v>
      </c>
      <c r="D52" s="5" t="s">
        <v>89</v>
      </c>
      <c r="E52" s="103" t="s">
        <v>304</v>
      </c>
      <c r="F52" s="56"/>
      <c r="G52" s="7"/>
    </row>
    <row r="53" spans="1:7" ht="63.75" x14ac:dyDescent="0.25">
      <c r="A53" s="14">
        <v>36</v>
      </c>
      <c r="B53" s="15" t="s">
        <v>267</v>
      </c>
      <c r="C53" s="5" t="s">
        <v>32</v>
      </c>
      <c r="D53" s="5" t="s">
        <v>89</v>
      </c>
      <c r="E53" s="103" t="s">
        <v>304</v>
      </c>
      <c r="F53" s="56"/>
      <c r="G53" s="7"/>
    </row>
    <row r="54" spans="1:7" ht="63.75" x14ac:dyDescent="0.25">
      <c r="A54" s="14">
        <v>37</v>
      </c>
      <c r="B54" s="15" t="s">
        <v>69</v>
      </c>
      <c r="C54" s="3" t="s">
        <v>18</v>
      </c>
      <c r="D54" s="5" t="s">
        <v>89</v>
      </c>
      <c r="E54" s="103" t="s">
        <v>304</v>
      </c>
      <c r="F54" s="56"/>
      <c r="G54" s="7"/>
    </row>
    <row r="55" spans="1:7" ht="63.75" x14ac:dyDescent="0.25">
      <c r="A55" s="14">
        <v>38</v>
      </c>
      <c r="B55" s="15" t="s">
        <v>478</v>
      </c>
      <c r="C55" s="3" t="s">
        <v>32</v>
      </c>
      <c r="D55" s="3" t="s">
        <v>89</v>
      </c>
      <c r="E55" s="103" t="s">
        <v>305</v>
      </c>
      <c r="F55" s="56"/>
      <c r="G55" s="7"/>
    </row>
    <row r="56" spans="1:7" ht="63.75" x14ac:dyDescent="0.25">
      <c r="A56" s="14">
        <v>39</v>
      </c>
      <c r="B56" s="15" t="s">
        <v>70</v>
      </c>
      <c r="C56" s="5" t="s">
        <v>32</v>
      </c>
      <c r="D56" s="5" t="s">
        <v>89</v>
      </c>
      <c r="E56" s="103" t="s">
        <v>304</v>
      </c>
      <c r="F56" s="56"/>
      <c r="G56" s="7"/>
    </row>
    <row r="57" spans="1:7" ht="153" x14ac:dyDescent="0.25">
      <c r="A57" s="14">
        <v>40</v>
      </c>
      <c r="B57" s="15" t="s">
        <v>71</v>
      </c>
      <c r="C57" s="5" t="s">
        <v>32</v>
      </c>
      <c r="D57" s="4" t="s">
        <v>92</v>
      </c>
      <c r="E57" s="103" t="s">
        <v>479</v>
      </c>
      <c r="F57" s="56"/>
      <c r="G57" s="7"/>
    </row>
    <row r="58" spans="1:7" ht="76.5" x14ac:dyDescent="0.25">
      <c r="A58" s="14">
        <v>41</v>
      </c>
      <c r="B58" s="15" t="s">
        <v>310</v>
      </c>
      <c r="C58" s="5" t="s">
        <v>32</v>
      </c>
      <c r="D58" s="4" t="s">
        <v>86</v>
      </c>
      <c r="E58" s="103" t="s">
        <v>311</v>
      </c>
      <c r="F58" s="56"/>
      <c r="G58" s="7"/>
    </row>
    <row r="59" spans="1:7" ht="63.75" x14ac:dyDescent="0.25">
      <c r="A59" s="14">
        <v>42</v>
      </c>
      <c r="B59" s="15" t="s">
        <v>72</v>
      </c>
      <c r="C59" s="5" t="s">
        <v>32</v>
      </c>
      <c r="D59" s="5" t="s">
        <v>93</v>
      </c>
      <c r="E59" s="103" t="s">
        <v>304</v>
      </c>
      <c r="F59" s="56"/>
      <c r="G59" s="7"/>
    </row>
    <row r="60" spans="1:7" ht="63.75" x14ac:dyDescent="0.25">
      <c r="A60" s="14">
        <v>43</v>
      </c>
      <c r="B60" s="15" t="s">
        <v>73</v>
      </c>
      <c r="C60" s="5" t="s">
        <v>32</v>
      </c>
      <c r="D60" s="4" t="s">
        <v>92</v>
      </c>
      <c r="E60" s="103" t="s">
        <v>304</v>
      </c>
      <c r="F60" s="56"/>
      <c r="G60" s="7"/>
    </row>
    <row r="61" spans="1:7" ht="63.75" x14ac:dyDescent="0.25">
      <c r="A61" s="14">
        <v>44</v>
      </c>
      <c r="B61" s="15" t="s">
        <v>74</v>
      </c>
      <c r="C61" s="5" t="s">
        <v>32</v>
      </c>
      <c r="D61" s="4" t="s">
        <v>86</v>
      </c>
      <c r="E61" s="103" t="s">
        <v>304</v>
      </c>
      <c r="F61" s="56"/>
      <c r="G61" s="7"/>
    </row>
    <row r="62" spans="1:7" ht="63.75" x14ac:dyDescent="0.25">
      <c r="A62" s="14">
        <v>45</v>
      </c>
      <c r="B62" s="15" t="s">
        <v>75</v>
      </c>
      <c r="C62" s="5" t="s">
        <v>32</v>
      </c>
      <c r="D62" s="4" t="s">
        <v>86</v>
      </c>
      <c r="E62" s="103" t="s">
        <v>304</v>
      </c>
      <c r="F62" s="56"/>
      <c r="G62" s="7"/>
    </row>
    <row r="63" spans="1:7" ht="191.25" x14ac:dyDescent="0.25">
      <c r="A63" s="14">
        <v>46</v>
      </c>
      <c r="B63" s="10" t="s">
        <v>431</v>
      </c>
      <c r="C63" s="5" t="s">
        <v>32</v>
      </c>
      <c r="D63" s="5" t="s">
        <v>94</v>
      </c>
      <c r="E63" s="103" t="s">
        <v>433</v>
      </c>
      <c r="F63" s="56"/>
      <c r="G63" s="7"/>
    </row>
    <row r="64" spans="1:7" ht="63.75" x14ac:dyDescent="0.25">
      <c r="A64" s="14">
        <v>47</v>
      </c>
      <c r="B64" s="5" t="s">
        <v>480</v>
      </c>
      <c r="C64" s="5" t="s">
        <v>32</v>
      </c>
      <c r="D64" s="5" t="s">
        <v>94</v>
      </c>
      <c r="E64" s="103" t="s">
        <v>304</v>
      </c>
      <c r="F64" s="56"/>
      <c r="G64" s="7"/>
    </row>
    <row r="65" spans="1:7" ht="63.75" x14ac:dyDescent="0.25">
      <c r="A65" s="14">
        <v>48</v>
      </c>
      <c r="B65" s="10" t="s">
        <v>481</v>
      </c>
      <c r="C65" s="5" t="s">
        <v>32</v>
      </c>
      <c r="D65" s="5" t="s">
        <v>94</v>
      </c>
      <c r="E65" s="103" t="s">
        <v>304</v>
      </c>
      <c r="F65" s="56"/>
      <c r="G65" s="7"/>
    </row>
    <row r="66" spans="1:7" ht="63.75" x14ac:dyDescent="0.25">
      <c r="A66" s="14">
        <v>49</v>
      </c>
      <c r="B66" s="10" t="s">
        <v>482</v>
      </c>
      <c r="C66" s="3" t="s">
        <v>27</v>
      </c>
      <c r="D66" s="5" t="s">
        <v>95</v>
      </c>
      <c r="E66" s="103" t="s">
        <v>304</v>
      </c>
      <c r="F66" s="56"/>
      <c r="G66" s="7"/>
    </row>
    <row r="67" spans="1:7" ht="14.1" customHeight="1" x14ac:dyDescent="0.25">
      <c r="A67" s="142" t="s">
        <v>15</v>
      </c>
      <c r="B67" s="142"/>
      <c r="C67" s="142"/>
      <c r="D67" s="142"/>
      <c r="E67" s="142"/>
      <c r="F67" s="142"/>
      <c r="G67" s="142"/>
    </row>
    <row r="68" spans="1:7" ht="51" x14ac:dyDescent="0.25">
      <c r="A68" s="14">
        <v>50</v>
      </c>
      <c r="B68" s="15" t="s">
        <v>83</v>
      </c>
      <c r="C68" s="5" t="s">
        <v>32</v>
      </c>
      <c r="D68" s="5" t="s">
        <v>237</v>
      </c>
      <c r="E68" s="4" t="s">
        <v>236</v>
      </c>
      <c r="F68" s="56"/>
      <c r="G68" s="56"/>
    </row>
    <row r="69" spans="1:7" ht="51" x14ac:dyDescent="0.25">
      <c r="A69" s="14">
        <v>51</v>
      </c>
      <c r="B69" s="15" t="s">
        <v>483</v>
      </c>
      <c r="C69" s="5" t="s">
        <v>32</v>
      </c>
      <c r="D69" s="5" t="s">
        <v>237</v>
      </c>
      <c r="E69" s="4" t="s">
        <v>236</v>
      </c>
      <c r="F69" s="56"/>
      <c r="G69" s="56"/>
    </row>
    <row r="70" spans="1:7" ht="51" x14ac:dyDescent="0.25">
      <c r="A70" s="14">
        <v>52</v>
      </c>
      <c r="B70" s="15" t="s">
        <v>260</v>
      </c>
      <c r="C70" s="5" t="s">
        <v>32</v>
      </c>
      <c r="D70" s="5" t="s">
        <v>238</v>
      </c>
      <c r="E70" s="103" t="s">
        <v>280</v>
      </c>
      <c r="F70" s="56"/>
      <c r="G70" s="56"/>
    </row>
    <row r="71" spans="1:7" ht="51" x14ac:dyDescent="0.25">
      <c r="A71" s="14">
        <v>53</v>
      </c>
      <c r="B71" s="15" t="s">
        <v>261</v>
      </c>
      <c r="C71" s="3" t="s">
        <v>18</v>
      </c>
      <c r="D71" s="5" t="s">
        <v>238</v>
      </c>
      <c r="E71" s="4" t="s">
        <v>236</v>
      </c>
      <c r="F71" s="56"/>
      <c r="G71" s="56"/>
    </row>
    <row r="72" spans="1:7" ht="38.25" x14ac:dyDescent="0.25">
      <c r="A72" s="14">
        <v>54</v>
      </c>
      <c r="B72" s="15" t="s">
        <v>55</v>
      </c>
      <c r="C72" s="5" t="s">
        <v>32</v>
      </c>
      <c r="D72" s="5" t="s">
        <v>237</v>
      </c>
      <c r="E72" s="4" t="s">
        <v>236</v>
      </c>
      <c r="F72" s="56"/>
      <c r="G72" s="56"/>
    </row>
    <row r="73" spans="1:7" ht="63.75" x14ac:dyDescent="0.25">
      <c r="A73" s="14">
        <v>55</v>
      </c>
      <c r="B73" s="15" t="s">
        <v>56</v>
      </c>
      <c r="C73" s="5" t="s">
        <v>32</v>
      </c>
      <c r="D73" s="5" t="s">
        <v>237</v>
      </c>
      <c r="E73" s="4" t="s">
        <v>236</v>
      </c>
      <c r="F73" s="56"/>
      <c r="G73" s="56"/>
    </row>
    <row r="74" spans="1:7" ht="76.5" x14ac:dyDescent="0.25">
      <c r="A74" s="14">
        <v>56</v>
      </c>
      <c r="B74" s="15" t="s">
        <v>484</v>
      </c>
      <c r="C74" s="5" t="s">
        <v>32</v>
      </c>
      <c r="D74" s="5" t="s">
        <v>237</v>
      </c>
      <c r="E74" s="4" t="s">
        <v>236</v>
      </c>
      <c r="F74" s="56"/>
      <c r="G74" s="56"/>
    </row>
    <row r="75" spans="1:7" ht="38.25" x14ac:dyDescent="0.25">
      <c r="A75" s="14">
        <v>57</v>
      </c>
      <c r="B75" s="15" t="s">
        <v>57</v>
      </c>
      <c r="C75" s="5" t="s">
        <v>32</v>
      </c>
      <c r="D75" s="5" t="s">
        <v>237</v>
      </c>
      <c r="E75" s="4" t="s">
        <v>236</v>
      </c>
      <c r="F75" s="56"/>
      <c r="G75" s="56"/>
    </row>
    <row r="76" spans="1:7" ht="63.75" x14ac:dyDescent="0.25">
      <c r="A76" s="14">
        <v>58</v>
      </c>
      <c r="B76" s="15" t="s">
        <v>485</v>
      </c>
      <c r="C76" s="5" t="s">
        <v>32</v>
      </c>
      <c r="D76" s="5" t="s">
        <v>237</v>
      </c>
      <c r="E76" s="4" t="s">
        <v>236</v>
      </c>
      <c r="F76" s="56"/>
      <c r="G76" s="56"/>
    </row>
    <row r="77" spans="1:7" ht="63.75" x14ac:dyDescent="0.25">
      <c r="A77" s="14">
        <v>59</v>
      </c>
      <c r="B77" s="15" t="s">
        <v>58</v>
      </c>
      <c r="C77" s="5" t="s">
        <v>32</v>
      </c>
      <c r="D77" s="5" t="s">
        <v>237</v>
      </c>
      <c r="E77" s="103" t="s">
        <v>305</v>
      </c>
      <c r="F77" s="56"/>
      <c r="G77" s="56"/>
    </row>
    <row r="78" spans="1:7" ht="63.75" x14ac:dyDescent="0.25">
      <c r="A78" s="14">
        <v>60</v>
      </c>
      <c r="B78" s="15" t="s">
        <v>91</v>
      </c>
      <c r="C78" s="5" t="s">
        <v>29</v>
      </c>
      <c r="D78" s="5" t="s">
        <v>238</v>
      </c>
      <c r="E78" s="103" t="s">
        <v>305</v>
      </c>
      <c r="F78" s="56"/>
      <c r="G78" s="56"/>
    </row>
    <row r="79" spans="1:7" ht="63.75" x14ac:dyDescent="0.25">
      <c r="A79" s="14">
        <v>61</v>
      </c>
      <c r="B79" s="16" t="s">
        <v>59</v>
      </c>
      <c r="C79" s="5" t="s">
        <v>32</v>
      </c>
      <c r="D79" s="5" t="s">
        <v>89</v>
      </c>
      <c r="E79" s="103" t="s">
        <v>305</v>
      </c>
      <c r="F79" s="56"/>
      <c r="G79" s="56"/>
    </row>
    <row r="80" spans="1:7" ht="102" x14ac:dyDescent="0.25">
      <c r="A80" s="14">
        <v>62</v>
      </c>
      <c r="B80" s="15" t="s">
        <v>60</v>
      </c>
      <c r="C80" s="5" t="s">
        <v>32</v>
      </c>
      <c r="D80" s="5" t="s">
        <v>89</v>
      </c>
      <c r="E80" s="103" t="s">
        <v>312</v>
      </c>
      <c r="F80" s="56"/>
      <c r="G80" s="56"/>
    </row>
    <row r="81" spans="1:7" ht="63.75" x14ac:dyDescent="0.25">
      <c r="A81" s="14">
        <v>63</v>
      </c>
      <c r="B81" s="15" t="s">
        <v>61</v>
      </c>
      <c r="C81" s="5" t="s">
        <v>32</v>
      </c>
      <c r="D81" s="5" t="s">
        <v>238</v>
      </c>
      <c r="E81" s="103" t="s">
        <v>304</v>
      </c>
      <c r="F81" s="56"/>
      <c r="G81" s="7"/>
    </row>
    <row r="82" spans="1:7" ht="63.75" x14ac:dyDescent="0.25">
      <c r="A82" s="14">
        <v>64</v>
      </c>
      <c r="B82" s="3" t="s">
        <v>343</v>
      </c>
      <c r="C82" s="5" t="s">
        <v>29</v>
      </c>
      <c r="D82" s="5" t="s">
        <v>238</v>
      </c>
      <c r="E82" s="103" t="s">
        <v>304</v>
      </c>
      <c r="F82" s="56"/>
      <c r="G82" s="7"/>
    </row>
    <row r="83" spans="1:7" ht="114.75" x14ac:dyDescent="0.25">
      <c r="A83" s="14">
        <v>65</v>
      </c>
      <c r="B83" s="10" t="s">
        <v>432</v>
      </c>
      <c r="C83" s="5" t="s">
        <v>32</v>
      </c>
      <c r="D83" s="5" t="s">
        <v>238</v>
      </c>
      <c r="E83" s="103" t="s">
        <v>304</v>
      </c>
      <c r="F83" s="56"/>
      <c r="G83" s="7"/>
    </row>
    <row r="84" spans="1:7" ht="63.75" x14ac:dyDescent="0.25">
      <c r="A84" s="14">
        <v>66</v>
      </c>
      <c r="B84" s="15" t="s">
        <v>62</v>
      </c>
      <c r="C84" s="5" t="s">
        <v>32</v>
      </c>
      <c r="D84" s="5" t="s">
        <v>89</v>
      </c>
      <c r="E84" s="103" t="s">
        <v>304</v>
      </c>
      <c r="F84" s="56"/>
      <c r="G84" s="7"/>
    </row>
    <row r="85" spans="1:7" ht="63.75" x14ac:dyDescent="0.25">
      <c r="A85" s="14">
        <v>67</v>
      </c>
      <c r="B85" s="15" t="s">
        <v>63</v>
      </c>
      <c r="C85" s="5" t="s">
        <v>32</v>
      </c>
      <c r="D85" s="5" t="s">
        <v>89</v>
      </c>
      <c r="E85" s="103" t="s">
        <v>304</v>
      </c>
      <c r="F85" s="56"/>
      <c r="G85" s="7"/>
    </row>
    <row r="86" spans="1:7" ht="216.75" x14ac:dyDescent="0.25">
      <c r="A86" s="14">
        <v>68</v>
      </c>
      <c r="B86" s="15" t="s">
        <v>262</v>
      </c>
      <c r="C86" s="5" t="s">
        <v>32</v>
      </c>
      <c r="D86" s="56" t="s">
        <v>93</v>
      </c>
      <c r="E86" s="5" t="s">
        <v>486</v>
      </c>
      <c r="F86" s="56"/>
      <c r="G86" s="7"/>
    </row>
  </sheetData>
  <protectedRanges>
    <protectedRange sqref="B22" name="Plage11_1_4_1"/>
    <protectedRange sqref="B22" name="Plage19_1_4_1"/>
  </protectedRanges>
  <mergeCells count="8">
    <mergeCell ref="A35:G35"/>
    <mergeCell ref="A67:G67"/>
    <mergeCell ref="A8:G8"/>
    <mergeCell ref="A25:G25"/>
    <mergeCell ref="A10:G10"/>
    <mergeCell ref="A15:G15"/>
    <mergeCell ref="A20:G20"/>
    <mergeCell ref="A27:G27"/>
  </mergeCells>
  <conditionalFormatting sqref="F11:F14 F16:F19 F21:F23 F28:F34 F36:F66 G68:G80">
    <cfRule type="containsText" dxfId="73" priority="5" operator="containsText" text="1 - Pas du tout satisfaisant">
      <formula>NOT(ISERROR(SEARCH("1 - Pas du tout satisfaisant",F11)))</formula>
    </cfRule>
    <cfRule type="containsText" dxfId="72" priority="6" operator="containsText" text="2 - Plutôt pas satisfaisant">
      <formula>NOT(ISERROR(SEARCH("2 - Plutôt pas satisfaisant",F11)))</formula>
    </cfRule>
    <cfRule type="containsText" dxfId="71" priority="7" operator="containsText" text="3 - Plutôt satisfaisant">
      <formula>NOT(ISERROR(SEARCH("3 - Plutôt satisfaisant",F11)))</formula>
    </cfRule>
    <cfRule type="containsText" dxfId="70" priority="8" operator="containsText" text="4 - Tout à fait satisfaisant">
      <formula>NOT(ISERROR(SEARCH("4 - Tout à fait satisfaisant",F11)))</formula>
    </cfRule>
  </conditionalFormatting>
  <conditionalFormatting sqref="F68:F86">
    <cfRule type="containsText" dxfId="69" priority="1" operator="containsText" text="1 - Pas du tout satisfaisant">
      <formula>NOT(ISERROR(SEARCH("1 - Pas du tout satisfaisant",F68)))</formula>
    </cfRule>
    <cfRule type="containsText" dxfId="68" priority="2" operator="containsText" text="2 - Plutôt pas satisfaisant">
      <formula>NOT(ISERROR(SEARCH("2 - Plutôt pas satisfaisant",F68)))</formula>
    </cfRule>
    <cfRule type="containsText" dxfId="67" priority="3" operator="containsText" text="3 - Plutôt satisfaisant">
      <formula>NOT(ISERROR(SEARCH("3 - Plutôt satisfaisant",F68)))</formula>
    </cfRule>
    <cfRule type="containsText" dxfId="66" priority="4" operator="containsText" text="4 - Tout à fait satisfaisant">
      <formula>NOT(ISERROR(SEARCH("4 - Tout à fait satisfaisant",F68)))</formula>
    </cfRule>
  </conditionalFormatting>
  <dataValidations count="1">
    <dataValidation type="list" allowBlank="1" showInputMessage="1" showErrorMessage="1" sqref="F21:F23 F28:F34 F11:F14 F16:F19 F36:F86" xr:uid="{00000000-0002-0000-0400-000000000000}">
      <formula1>"4 - Tout à fait satisfaisant,3 - Plutôt satisfaisant,2 - Plutôt pas satisfaisant,1 - Pas du tout satisfaisant,NC - Non concerné"</formula1>
    </dataValidation>
  </dataValidations>
  <pageMargins left="0.19685039370078741" right="0.19685039370078741" top="0.55118110236220474" bottom="0" header="0" footer="0"/>
  <pageSetup paperSize="8" orientation="landscape" r:id="rId1"/>
  <headerFooter>
    <oddHeader>&amp;C&amp;G&amp;R&amp;P</oddHeader>
  </headerFooter>
  <drawing r:id="rId2"/>
  <legacyDrawingHF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Feuil6">
    <tabColor theme="9" tint="0.59999389629810485"/>
  </sheetPr>
  <dimension ref="B9:K79"/>
  <sheetViews>
    <sheetView zoomScaleNormal="100" workbookViewId="0">
      <selection activeCell="N60" sqref="N60"/>
    </sheetView>
  </sheetViews>
  <sheetFormatPr baseColWidth="10" defaultRowHeight="15" x14ac:dyDescent="0.25"/>
  <cols>
    <col min="1" max="1" width="9.85546875" customWidth="1"/>
    <col min="2" max="2" width="45.140625" customWidth="1"/>
    <col min="3" max="3" width="9.5703125" customWidth="1"/>
    <col min="4" max="4" width="9.42578125" customWidth="1"/>
    <col min="5" max="5" width="9.5703125" customWidth="1"/>
    <col min="6" max="6" width="6" customWidth="1"/>
    <col min="7" max="7" width="24" customWidth="1"/>
    <col min="9" max="9" width="6" customWidth="1"/>
    <col min="10" max="10" width="44.140625" customWidth="1"/>
    <col min="12" max="12" width="8.85546875" customWidth="1"/>
  </cols>
  <sheetData>
    <row r="9" spans="2:11" ht="15.75" x14ac:dyDescent="0.25">
      <c r="B9" s="164" t="s">
        <v>213</v>
      </c>
      <c r="C9" s="164"/>
      <c r="D9" s="164"/>
      <c r="E9" s="164"/>
      <c r="F9" s="164"/>
      <c r="G9" s="164"/>
      <c r="H9" s="164"/>
      <c r="I9" s="164"/>
      <c r="J9" s="164"/>
      <c r="K9" s="164"/>
    </row>
    <row r="11" spans="2:11" ht="36" customHeight="1" x14ac:dyDescent="0.25">
      <c r="B11" s="48" t="s">
        <v>244</v>
      </c>
      <c r="C11" s="167" t="s">
        <v>256</v>
      </c>
      <c r="D11" s="167"/>
      <c r="E11" s="167"/>
      <c r="G11" s="48" t="s">
        <v>245</v>
      </c>
      <c r="H11" s="47" t="s">
        <v>104</v>
      </c>
      <c r="J11" s="48" t="s">
        <v>108</v>
      </c>
      <c r="K11" s="47" t="s">
        <v>104</v>
      </c>
    </row>
    <row r="12" spans="2:11" ht="15" customHeight="1" x14ac:dyDescent="0.25">
      <c r="B12" s="71" t="s">
        <v>248</v>
      </c>
      <c r="C12" s="81" t="str">
        <f>'Audit flash'!$E10</f>
        <v>../../….</v>
      </c>
      <c r="D12" s="81" t="str">
        <f>'Audit flash'!$F10</f>
        <v>../../….</v>
      </c>
      <c r="E12" s="81" t="str">
        <f>'Audit flash'!$G10</f>
        <v>../../….</v>
      </c>
      <c r="G12" s="49" t="s">
        <v>212</v>
      </c>
      <c r="H12" s="84" t="str">
        <f>'Fichier analyses'!$S3</f>
        <v>NC</v>
      </c>
      <c r="J12" s="50" t="s">
        <v>211</v>
      </c>
      <c r="K12" s="84" t="str">
        <f>'Fichier analyses'!$Y3</f>
        <v>NC</v>
      </c>
    </row>
    <row r="13" spans="2:11" x14ac:dyDescent="0.25">
      <c r="B13" s="50" t="s">
        <v>279</v>
      </c>
      <c r="C13" s="84" t="str">
        <f>'Fichier analyses'!$G3</f>
        <v>NC</v>
      </c>
      <c r="D13" s="84" t="str">
        <f>'Fichier analyses'!$H5</f>
        <v>NC</v>
      </c>
      <c r="E13" s="84" t="str">
        <f>'Fichier analyses'!$I3</f>
        <v>NC</v>
      </c>
      <c r="G13" s="20"/>
      <c r="H13" s="21"/>
      <c r="J13" s="71" t="s">
        <v>12</v>
      </c>
      <c r="K13" s="18" t="str">
        <f>'Fichier analyses'!$Y5</f>
        <v>NC</v>
      </c>
    </row>
    <row r="14" spans="2:11" x14ac:dyDescent="0.25">
      <c r="B14" s="82" t="s">
        <v>103</v>
      </c>
      <c r="C14" s="18" t="str">
        <f>'Fichier analyses'!$G5</f>
        <v>NC</v>
      </c>
      <c r="D14" s="18" t="str">
        <f>'Fichier analyses'!$H5</f>
        <v>NC</v>
      </c>
      <c r="E14" s="18" t="str">
        <f>'Fichier analyses'!$I5</f>
        <v>NC</v>
      </c>
      <c r="G14" s="20"/>
      <c r="H14" s="21"/>
      <c r="J14" s="71" t="s">
        <v>7</v>
      </c>
      <c r="K14" s="18" t="str">
        <f>'Fichier analyses'!$Y10</f>
        <v>NC</v>
      </c>
    </row>
    <row r="15" spans="2:11" x14ac:dyDescent="0.25">
      <c r="B15" s="71" t="s">
        <v>12</v>
      </c>
      <c r="C15" s="18" t="str">
        <f>'Fichier analyses'!$G20</f>
        <v>NC</v>
      </c>
      <c r="D15" s="18" t="str">
        <f>'Fichier analyses'!$H20</f>
        <v>NC</v>
      </c>
      <c r="E15" s="18" t="str">
        <f>'Fichier analyses'!$I20</f>
        <v>NC</v>
      </c>
      <c r="J15" s="71" t="s">
        <v>36</v>
      </c>
      <c r="K15" s="18" t="str">
        <f>'Fichier analyses'!$Y15</f>
        <v>NC</v>
      </c>
    </row>
    <row r="16" spans="2:11" x14ac:dyDescent="0.25">
      <c r="B16" s="71" t="s">
        <v>7</v>
      </c>
      <c r="C16" s="18" t="str">
        <f>'Fichier analyses'!$G26</f>
        <v>NC</v>
      </c>
      <c r="D16" s="18" t="str">
        <f>'Fichier analyses'!$H26</f>
        <v>NC</v>
      </c>
      <c r="E16" s="18" t="str">
        <f>'Fichier analyses'!$I26</f>
        <v>NC</v>
      </c>
      <c r="J16" s="50" t="s">
        <v>16</v>
      </c>
      <c r="K16" s="84" t="str">
        <f>'Fichier analyses'!$Y19</f>
        <v>NC</v>
      </c>
    </row>
    <row r="17" spans="2:11" x14ac:dyDescent="0.25">
      <c r="B17" s="71" t="s">
        <v>25</v>
      </c>
      <c r="C17" s="18" t="str">
        <f>'Fichier analyses'!$G33</f>
        <v>NC</v>
      </c>
      <c r="D17" s="18" t="str">
        <f>'Fichier analyses'!$H33</f>
        <v>NC</v>
      </c>
      <c r="E17" s="18" t="str">
        <f>'Fichier analyses'!$I33</f>
        <v>NC</v>
      </c>
      <c r="J17" s="71" t="s">
        <v>34</v>
      </c>
      <c r="K17" s="18" t="str">
        <f>'Fichier analyses'!$Y20</f>
        <v>NC</v>
      </c>
    </row>
    <row r="18" spans="2:11" x14ac:dyDescent="0.25">
      <c r="J18" s="71" t="s">
        <v>14</v>
      </c>
      <c r="K18" s="18" t="str">
        <f>'Fichier analyses'!$Y28</f>
        <v>NC</v>
      </c>
    </row>
    <row r="19" spans="2:11" x14ac:dyDescent="0.25">
      <c r="B19" s="20"/>
      <c r="C19" s="83"/>
      <c r="J19" s="71" t="s">
        <v>15</v>
      </c>
      <c r="K19" s="18" t="str">
        <f>'Fichier analyses'!$Y60</f>
        <v>NC</v>
      </c>
    </row>
    <row r="20" spans="2:11" ht="20.100000000000001" customHeight="1" x14ac:dyDescent="0.25"/>
    <row r="21" spans="2:11" ht="15.75" x14ac:dyDescent="0.25">
      <c r="B21" s="164" t="s">
        <v>214</v>
      </c>
      <c r="C21" s="164"/>
      <c r="D21" s="164"/>
      <c r="E21" s="164"/>
      <c r="F21" s="164"/>
      <c r="G21" s="164"/>
      <c r="H21" s="164"/>
      <c r="I21" s="164"/>
      <c r="J21" s="164"/>
      <c r="K21" s="164"/>
    </row>
    <row r="23" spans="2:11" x14ac:dyDescent="0.25">
      <c r="B23" s="19" t="s">
        <v>211</v>
      </c>
      <c r="C23" s="84" t="str">
        <f>'Fichier analyses'!$AF3</f>
        <v>NC</v>
      </c>
      <c r="D23" s="21"/>
      <c r="E23" s="21"/>
    </row>
    <row r="24" spans="2:11" x14ac:dyDescent="0.25">
      <c r="B24" s="82" t="s">
        <v>103</v>
      </c>
      <c r="C24" s="18" t="str">
        <f>'Fichier analyses'!$AF5</f>
        <v>NC</v>
      </c>
      <c r="D24" s="21"/>
      <c r="E24" s="21"/>
    </row>
    <row r="25" spans="2:11" x14ac:dyDescent="0.25">
      <c r="B25" s="71" t="s">
        <v>12</v>
      </c>
      <c r="C25" s="18" t="str">
        <f>'Fichier analyses'!$AF20</f>
        <v>NC</v>
      </c>
      <c r="D25" s="21"/>
      <c r="E25" s="21"/>
    </row>
    <row r="26" spans="2:11" x14ac:dyDescent="0.25">
      <c r="B26" s="71" t="s">
        <v>7</v>
      </c>
      <c r="C26" s="18" t="str">
        <f>'Fichier analyses'!$AF30</f>
        <v>NC</v>
      </c>
      <c r="D26" s="21"/>
      <c r="E26" s="21"/>
    </row>
    <row r="27" spans="2:11" x14ac:dyDescent="0.25">
      <c r="B27" s="71" t="s">
        <v>36</v>
      </c>
      <c r="C27" s="18" t="str">
        <f>'Fichier analyses'!$AF41</f>
        <v>NC</v>
      </c>
      <c r="D27" s="21"/>
      <c r="E27" s="21"/>
    </row>
    <row r="28" spans="2:11" x14ac:dyDescent="0.25">
      <c r="B28" s="71" t="s">
        <v>25</v>
      </c>
      <c r="C28" s="18" t="str">
        <f>'Fichier analyses'!$AF45</f>
        <v>NC</v>
      </c>
      <c r="D28" s="21"/>
      <c r="E28" s="21"/>
    </row>
    <row r="30" spans="2:11" x14ac:dyDescent="0.25">
      <c r="B30" s="19" t="s">
        <v>16</v>
      </c>
      <c r="C30" s="84" t="str">
        <f>'Fichier analyses'!$AF49</f>
        <v>NC</v>
      </c>
      <c r="D30" s="21"/>
      <c r="E30" s="21"/>
    </row>
    <row r="31" spans="2:11" x14ac:dyDescent="0.25">
      <c r="B31" s="71" t="s">
        <v>34</v>
      </c>
      <c r="C31" s="18" t="str">
        <f>'Fichier analyses'!AF50</f>
        <v>NC</v>
      </c>
      <c r="D31" s="21"/>
      <c r="E31" s="21"/>
    </row>
    <row r="32" spans="2:11" x14ac:dyDescent="0.25">
      <c r="B32" s="71" t="s">
        <v>14</v>
      </c>
      <c r="C32" s="18" t="str">
        <f>'Fichier analyses'!AF68</f>
        <v>NC</v>
      </c>
      <c r="D32" s="21"/>
      <c r="E32" s="21"/>
    </row>
    <row r="33" spans="2:11" x14ac:dyDescent="0.25">
      <c r="B33" s="71" t="s">
        <v>1</v>
      </c>
      <c r="C33" s="18" t="str">
        <f>'Fichier analyses'!AF100</f>
        <v>NC</v>
      </c>
      <c r="D33" s="21"/>
      <c r="E33" s="21"/>
    </row>
    <row r="34" spans="2:11" x14ac:dyDescent="0.25">
      <c r="B34" s="71" t="s">
        <v>15</v>
      </c>
      <c r="C34" s="18" t="str">
        <f>'Fichier analyses'!AF128</f>
        <v>NC</v>
      </c>
      <c r="D34" s="21"/>
      <c r="E34" s="21"/>
    </row>
    <row r="35" spans="2:11" ht="20.100000000000001" customHeight="1" x14ac:dyDescent="0.25"/>
    <row r="36" spans="2:11" ht="15.75" x14ac:dyDescent="0.25">
      <c r="B36" s="164" t="s">
        <v>215</v>
      </c>
      <c r="C36" s="164"/>
      <c r="D36" s="164"/>
      <c r="E36" s="164"/>
      <c r="F36" s="164"/>
      <c r="G36" s="164"/>
      <c r="H36" s="164"/>
      <c r="I36" s="164"/>
      <c r="J36" s="164"/>
      <c r="K36" s="164"/>
    </row>
    <row r="37" spans="2:11" ht="15" customHeight="1" x14ac:dyDescent="0.25">
      <c r="B37" s="168" t="s">
        <v>233</v>
      </c>
      <c r="C37" s="168"/>
      <c r="D37" s="168"/>
      <c r="E37" s="168"/>
      <c r="F37" s="168"/>
      <c r="G37" s="168"/>
      <c r="H37" s="168"/>
      <c r="I37" s="168"/>
      <c r="J37" s="168"/>
      <c r="K37" s="168"/>
    </row>
    <row r="38" spans="2:11" ht="15" customHeight="1" x14ac:dyDescent="0.25">
      <c r="B38" s="54" t="s">
        <v>216</v>
      </c>
    </row>
    <row r="39" spans="2:11" ht="15" customHeight="1" x14ac:dyDescent="0.25">
      <c r="B39" s="51"/>
      <c r="C39" s="51"/>
      <c r="D39" s="51"/>
      <c r="E39" s="51"/>
      <c r="F39" s="51"/>
      <c r="G39" s="51"/>
      <c r="H39" s="51"/>
      <c r="I39" s="51"/>
      <c r="J39" s="51"/>
      <c r="K39" s="51"/>
    </row>
    <row r="40" spans="2:11" ht="18" customHeight="1" x14ac:dyDescent="0.25">
      <c r="B40" s="165" t="s">
        <v>219</v>
      </c>
      <c r="C40" s="165"/>
      <c r="D40" s="165"/>
      <c r="E40" s="165"/>
      <c r="F40" s="165"/>
      <c r="G40" s="165"/>
      <c r="H40" s="165"/>
      <c r="I40" s="165"/>
      <c r="J40" s="165"/>
      <c r="K40" s="52" t="str">
        <f>'Fichier analyses'!$AM3</f>
        <v>NC</v>
      </c>
    </row>
    <row r="41" spans="2:11" ht="18" customHeight="1" x14ac:dyDescent="0.25">
      <c r="B41" s="166" t="s">
        <v>218</v>
      </c>
      <c r="C41" s="166"/>
      <c r="D41" s="166"/>
      <c r="E41" s="166"/>
      <c r="F41" s="166"/>
      <c r="G41" s="166"/>
      <c r="H41" s="166"/>
      <c r="I41" s="166"/>
      <c r="J41" s="166"/>
      <c r="K41" s="52" t="str">
        <f>'Fichier analyses'!$AM4</f>
        <v>NC</v>
      </c>
    </row>
    <row r="42" spans="2:11" ht="18" customHeight="1" x14ac:dyDescent="0.25">
      <c r="B42" s="166" t="s">
        <v>363</v>
      </c>
      <c r="C42" s="166"/>
      <c r="D42" s="166"/>
      <c r="E42" s="166"/>
      <c r="F42" s="166"/>
      <c r="G42" s="166"/>
      <c r="H42" s="166"/>
      <c r="I42" s="166"/>
      <c r="J42" s="166"/>
      <c r="K42" s="52" t="str">
        <f>'Fichier analyses'!$AM8</f>
        <v>NC</v>
      </c>
    </row>
    <row r="43" spans="2:11" ht="18" customHeight="1" x14ac:dyDescent="0.25">
      <c r="B43" s="166" t="s">
        <v>373</v>
      </c>
      <c r="C43" s="166"/>
      <c r="D43" s="166"/>
      <c r="E43" s="166"/>
      <c r="F43" s="166"/>
      <c r="G43" s="166"/>
      <c r="H43" s="166"/>
      <c r="I43" s="166"/>
      <c r="J43" s="166"/>
      <c r="K43" s="52" t="str">
        <f>'Fichier analyses'!$AM11</f>
        <v>NC</v>
      </c>
    </row>
    <row r="44" spans="2:11" ht="18" customHeight="1" x14ac:dyDescent="0.25">
      <c r="B44" s="165" t="s">
        <v>220</v>
      </c>
      <c r="C44" s="165"/>
      <c r="D44" s="165"/>
      <c r="E44" s="165"/>
      <c r="F44" s="165"/>
      <c r="G44" s="165"/>
      <c r="H44" s="165"/>
      <c r="I44" s="165"/>
      <c r="J44" s="165"/>
      <c r="K44" s="52" t="str">
        <f>'Fichier analyses'!$AM16</f>
        <v>NC</v>
      </c>
    </row>
    <row r="45" spans="2:11" ht="18" customHeight="1" x14ac:dyDescent="0.25">
      <c r="B45" s="161" t="s">
        <v>221</v>
      </c>
      <c r="C45" s="162"/>
      <c r="D45" s="162"/>
      <c r="E45" s="162"/>
      <c r="F45" s="162"/>
      <c r="G45" s="162"/>
      <c r="H45" s="162"/>
      <c r="I45" s="162"/>
      <c r="J45" s="163"/>
      <c r="K45" s="52" t="str">
        <f>'Fichier analyses'!$AM17</f>
        <v>NC</v>
      </c>
    </row>
    <row r="46" spans="2:11" ht="18" customHeight="1" x14ac:dyDescent="0.25">
      <c r="B46" s="161" t="s">
        <v>222</v>
      </c>
      <c r="C46" s="162"/>
      <c r="D46" s="162"/>
      <c r="E46" s="162"/>
      <c r="F46" s="162"/>
      <c r="G46" s="162"/>
      <c r="H46" s="162"/>
      <c r="I46" s="162"/>
      <c r="J46" s="163"/>
      <c r="K46" s="52" t="str">
        <f>'Fichier analyses'!$AM19</f>
        <v>NC</v>
      </c>
    </row>
    <row r="47" spans="2:11" ht="18" customHeight="1" x14ac:dyDescent="0.25">
      <c r="B47" s="161" t="s">
        <v>223</v>
      </c>
      <c r="C47" s="162"/>
      <c r="D47" s="162"/>
      <c r="E47" s="162"/>
      <c r="F47" s="162"/>
      <c r="G47" s="162"/>
      <c r="H47" s="162"/>
      <c r="I47" s="162"/>
      <c r="J47" s="163"/>
      <c r="K47" s="52" t="str">
        <f>'Fichier analyses'!$AM21</f>
        <v>NC</v>
      </c>
    </row>
    <row r="48" spans="2:11" ht="18" customHeight="1" x14ac:dyDescent="0.25">
      <c r="B48" s="161" t="s">
        <v>224</v>
      </c>
      <c r="C48" s="162"/>
      <c r="D48" s="162"/>
      <c r="E48" s="162"/>
      <c r="F48" s="162"/>
      <c r="G48" s="162"/>
      <c r="H48" s="162"/>
      <c r="I48" s="162"/>
      <c r="J48" s="163"/>
      <c r="K48" s="52" t="str">
        <f>'Fichier analyses'!$AM23</f>
        <v>NC</v>
      </c>
    </row>
    <row r="49" spans="2:11" ht="18" customHeight="1" x14ac:dyDescent="0.25">
      <c r="B49" s="161" t="s">
        <v>225</v>
      </c>
      <c r="C49" s="162"/>
      <c r="D49" s="162"/>
      <c r="E49" s="162"/>
      <c r="F49" s="162"/>
      <c r="G49" s="162"/>
      <c r="H49" s="162"/>
      <c r="I49" s="162"/>
      <c r="J49" s="163"/>
      <c r="K49" s="52" t="str">
        <f>'Fichier analyses'!$AM25</f>
        <v>NC</v>
      </c>
    </row>
    <row r="50" spans="2:11" ht="18" customHeight="1" x14ac:dyDescent="0.25">
      <c r="B50" s="169" t="s">
        <v>226</v>
      </c>
      <c r="C50" s="170"/>
      <c r="D50" s="170"/>
      <c r="E50" s="170"/>
      <c r="F50" s="170"/>
      <c r="G50" s="170"/>
      <c r="H50" s="170"/>
      <c r="I50" s="170"/>
      <c r="J50" s="171"/>
      <c r="K50" s="52" t="str">
        <f>'Fichier analyses'!$AM34</f>
        <v>NC</v>
      </c>
    </row>
    <row r="51" spans="2:11" ht="18" customHeight="1" x14ac:dyDescent="0.25">
      <c r="B51" s="161" t="s">
        <v>227</v>
      </c>
      <c r="C51" s="162"/>
      <c r="D51" s="162"/>
      <c r="E51" s="162"/>
      <c r="F51" s="162"/>
      <c r="G51" s="162"/>
      <c r="H51" s="162"/>
      <c r="I51" s="162"/>
      <c r="J51" s="163"/>
      <c r="K51" s="52" t="str">
        <f>'Fichier analyses'!$AM35</f>
        <v>NC</v>
      </c>
    </row>
    <row r="52" spans="2:11" ht="18" customHeight="1" x14ac:dyDescent="0.25">
      <c r="B52" s="172" t="s">
        <v>434</v>
      </c>
      <c r="C52" s="173"/>
      <c r="D52" s="173"/>
      <c r="E52" s="173"/>
      <c r="F52" s="173"/>
      <c r="G52" s="173"/>
      <c r="H52" s="173"/>
      <c r="I52" s="173"/>
      <c r="J52" s="174"/>
      <c r="K52" s="53" t="str">
        <f>'Fichier analyses'!$AM64</f>
        <v>NC</v>
      </c>
    </row>
    <row r="53" spans="2:11" ht="18" customHeight="1" x14ac:dyDescent="0.25">
      <c r="B53" s="161" t="s">
        <v>228</v>
      </c>
      <c r="C53" s="162"/>
      <c r="D53" s="162"/>
      <c r="E53" s="162"/>
      <c r="F53" s="162"/>
      <c r="G53" s="162"/>
      <c r="H53" s="162"/>
      <c r="I53" s="162"/>
      <c r="J53" s="163"/>
      <c r="K53" s="52" t="str">
        <f>'Fichier analyses'!$AM149</f>
        <v>NC</v>
      </c>
    </row>
    <row r="54" spans="2:11" ht="18" customHeight="1" x14ac:dyDescent="0.25">
      <c r="B54" s="161" t="s">
        <v>229</v>
      </c>
      <c r="C54" s="162"/>
      <c r="D54" s="162"/>
      <c r="E54" s="162"/>
      <c r="F54" s="162"/>
      <c r="G54" s="162"/>
      <c r="H54" s="162"/>
      <c r="I54" s="162"/>
      <c r="J54" s="163"/>
      <c r="K54" s="52" t="str">
        <f>'Fichier analyses'!$AM153</f>
        <v>NC</v>
      </c>
    </row>
    <row r="55" spans="2:11" ht="18" customHeight="1" x14ac:dyDescent="0.25">
      <c r="B55" s="161" t="s">
        <v>230</v>
      </c>
      <c r="C55" s="162"/>
      <c r="D55" s="162"/>
      <c r="E55" s="162"/>
      <c r="F55" s="162"/>
      <c r="G55" s="162"/>
      <c r="H55" s="162"/>
      <c r="I55" s="162"/>
      <c r="J55" s="163"/>
      <c r="K55" s="52" t="str">
        <f>'Fichier analyses'!$AM155</f>
        <v>NC</v>
      </c>
    </row>
    <row r="56" spans="2:11" ht="15" customHeight="1" x14ac:dyDescent="0.25"/>
    <row r="57" spans="2:11" ht="15" customHeight="1" x14ac:dyDescent="0.25">
      <c r="B57" s="54" t="s">
        <v>381</v>
      </c>
    </row>
    <row r="58" spans="2:11" ht="15" customHeight="1" x14ac:dyDescent="0.25"/>
    <row r="59" spans="2:11" ht="18" customHeight="1" x14ac:dyDescent="0.25">
      <c r="B59" s="169" t="s">
        <v>382</v>
      </c>
      <c r="C59" s="170"/>
      <c r="D59" s="170"/>
      <c r="E59" s="170"/>
      <c r="F59" s="170"/>
      <c r="G59" s="170"/>
      <c r="H59" s="170"/>
      <c r="I59" s="170"/>
      <c r="J59" s="171"/>
      <c r="K59" s="52" t="str">
        <f>'Fichier analyses'!$AM27</f>
        <v>NC</v>
      </c>
    </row>
    <row r="60" spans="2:11" ht="18" customHeight="1" x14ac:dyDescent="0.25">
      <c r="B60" s="161" t="s">
        <v>394</v>
      </c>
      <c r="C60" s="162"/>
      <c r="D60" s="162"/>
      <c r="E60" s="162"/>
      <c r="F60" s="162"/>
      <c r="G60" s="162"/>
      <c r="H60" s="162"/>
      <c r="I60" s="162"/>
      <c r="J60" s="163"/>
      <c r="K60" s="52" t="str">
        <f>'Fichier analyses'!$AM28</f>
        <v>NC</v>
      </c>
    </row>
    <row r="61" spans="2:11" ht="18" customHeight="1" x14ac:dyDescent="0.25">
      <c r="B61" s="161" t="s">
        <v>393</v>
      </c>
      <c r="C61" s="162"/>
      <c r="D61" s="162"/>
      <c r="E61" s="162"/>
      <c r="F61" s="162"/>
      <c r="G61" s="162"/>
      <c r="H61" s="162"/>
      <c r="I61" s="162"/>
      <c r="J61" s="163"/>
      <c r="K61" s="52" t="str">
        <f>'Fichier analyses'!$AM32</f>
        <v>NC</v>
      </c>
    </row>
    <row r="62" spans="2:11" ht="15" customHeight="1" x14ac:dyDescent="0.25">
      <c r="B62" s="113"/>
      <c r="C62" s="113"/>
      <c r="D62" s="113"/>
      <c r="E62" s="113"/>
      <c r="F62" s="113"/>
      <c r="G62" s="113"/>
      <c r="H62" s="113"/>
      <c r="I62" s="113"/>
      <c r="J62" s="113"/>
    </row>
    <row r="63" spans="2:11" ht="15" customHeight="1" x14ac:dyDescent="0.25">
      <c r="B63" s="54" t="s">
        <v>369</v>
      </c>
    </row>
    <row r="64" spans="2:11" ht="15" customHeight="1" x14ac:dyDescent="0.25"/>
    <row r="65" spans="2:11" ht="18" customHeight="1" x14ac:dyDescent="0.25">
      <c r="B65" s="169" t="s">
        <v>370</v>
      </c>
      <c r="C65" s="170"/>
      <c r="D65" s="170"/>
      <c r="E65" s="170"/>
      <c r="F65" s="170"/>
      <c r="G65" s="170"/>
      <c r="H65" s="170"/>
      <c r="I65" s="170"/>
      <c r="J65" s="171"/>
      <c r="K65" s="52" t="str">
        <f>'Fichier analyses'!$AM157</f>
        <v>NC</v>
      </c>
    </row>
    <row r="66" spans="2:11" ht="18" customHeight="1" x14ac:dyDescent="0.25">
      <c r="B66" s="161" t="s">
        <v>371</v>
      </c>
      <c r="C66" s="162"/>
      <c r="D66" s="162"/>
      <c r="E66" s="162"/>
      <c r="F66" s="162"/>
      <c r="G66" s="162"/>
      <c r="H66" s="162"/>
      <c r="I66" s="162"/>
      <c r="J66" s="163"/>
      <c r="K66" s="52" t="str">
        <f>'Fichier analyses'!$AM158</f>
        <v>NC</v>
      </c>
    </row>
    <row r="67" spans="2:11" ht="18" customHeight="1" x14ac:dyDescent="0.25">
      <c r="B67" s="161" t="s">
        <v>384</v>
      </c>
      <c r="C67" s="162"/>
      <c r="D67" s="162"/>
      <c r="E67" s="162"/>
      <c r="F67" s="162"/>
      <c r="G67" s="162"/>
      <c r="H67" s="162"/>
      <c r="I67" s="162"/>
      <c r="J67" s="163"/>
      <c r="K67" s="52" t="str">
        <f>'Fichier analyses'!$AM160</f>
        <v>NC</v>
      </c>
    </row>
    <row r="68" spans="2:11" ht="15" customHeight="1" x14ac:dyDescent="0.25"/>
    <row r="69" spans="2:11" ht="15" customHeight="1" x14ac:dyDescent="0.25">
      <c r="B69" s="54" t="s">
        <v>217</v>
      </c>
    </row>
    <row r="70" spans="2:11" ht="15" customHeight="1" x14ac:dyDescent="0.25">
      <c r="B70" s="54"/>
    </row>
    <row r="71" spans="2:11" ht="18" customHeight="1" x14ac:dyDescent="0.25">
      <c r="B71" s="169" t="s">
        <v>232</v>
      </c>
      <c r="C71" s="170"/>
      <c r="D71" s="170"/>
      <c r="E71" s="170"/>
      <c r="F71" s="170"/>
      <c r="G71" s="170"/>
      <c r="H71" s="170"/>
      <c r="I71" s="170"/>
      <c r="J71" s="171"/>
      <c r="K71" s="52" t="str">
        <f>'Fichier analyses'!$AM164</f>
        <v>NC</v>
      </c>
    </row>
    <row r="72" spans="2:11" ht="18" customHeight="1" x14ac:dyDescent="0.25">
      <c r="B72" s="172" t="s">
        <v>435</v>
      </c>
      <c r="C72" s="173"/>
      <c r="D72" s="173"/>
      <c r="E72" s="173"/>
      <c r="F72" s="173"/>
      <c r="G72" s="173"/>
      <c r="H72" s="173"/>
      <c r="I72" s="173"/>
      <c r="J72" s="174"/>
      <c r="K72" s="53" t="str">
        <f>'Fichier analyses'!$AM165</f>
        <v>NC</v>
      </c>
    </row>
    <row r="73" spans="2:11" ht="18" customHeight="1" x14ac:dyDescent="0.25">
      <c r="B73" s="172" t="s">
        <v>436</v>
      </c>
      <c r="C73" s="173"/>
      <c r="D73" s="173"/>
      <c r="E73" s="173"/>
      <c r="F73" s="173"/>
      <c r="G73" s="173"/>
      <c r="H73" s="173"/>
      <c r="I73" s="173"/>
      <c r="J73" s="174"/>
      <c r="K73" s="53" t="str">
        <f>'Fichier analyses'!$AM170</f>
        <v>NC</v>
      </c>
    </row>
    <row r="74" spans="2:11" ht="18" customHeight="1" x14ac:dyDescent="0.25">
      <c r="B74" s="172" t="s">
        <v>437</v>
      </c>
      <c r="C74" s="173"/>
      <c r="D74" s="173"/>
      <c r="E74" s="173"/>
      <c r="F74" s="173"/>
      <c r="G74" s="173"/>
      <c r="H74" s="173"/>
      <c r="I74" s="173"/>
      <c r="J74" s="174"/>
      <c r="K74" s="53" t="str">
        <f>'Fichier analyses'!$AM173</f>
        <v>NC</v>
      </c>
    </row>
    <row r="75" spans="2:11" ht="18" customHeight="1" x14ac:dyDescent="0.25">
      <c r="B75" s="161" t="s">
        <v>231</v>
      </c>
      <c r="C75" s="162"/>
      <c r="D75" s="162"/>
      <c r="E75" s="162"/>
      <c r="F75" s="162"/>
      <c r="G75" s="162"/>
      <c r="H75" s="162"/>
      <c r="I75" s="162"/>
      <c r="J75" s="163"/>
      <c r="K75" s="52" t="str">
        <f>'Fichier analyses'!$AM176</f>
        <v>NC</v>
      </c>
    </row>
    <row r="76" spans="2:11" ht="18" customHeight="1" x14ac:dyDescent="0.25">
      <c r="B76" s="169" t="s">
        <v>365</v>
      </c>
      <c r="C76" s="170"/>
      <c r="D76" s="170"/>
      <c r="E76" s="170"/>
      <c r="F76" s="170"/>
      <c r="G76" s="170"/>
      <c r="H76" s="170"/>
      <c r="I76" s="170"/>
      <c r="J76" s="171"/>
      <c r="K76" s="52" t="str">
        <f>'Fichier analyses'!$AM179</f>
        <v>NC</v>
      </c>
    </row>
    <row r="77" spans="2:11" ht="18" customHeight="1" x14ac:dyDescent="0.25">
      <c r="B77" s="161" t="s">
        <v>364</v>
      </c>
      <c r="C77" s="162"/>
      <c r="D77" s="162"/>
      <c r="E77" s="162"/>
      <c r="F77" s="162"/>
      <c r="G77" s="162"/>
      <c r="H77" s="162"/>
      <c r="I77" s="162"/>
      <c r="J77" s="163"/>
      <c r="K77" s="52" t="str">
        <f>'Fichier analyses'!$AM180</f>
        <v>NC</v>
      </c>
    </row>
    <row r="78" spans="2:11" ht="15" customHeight="1" x14ac:dyDescent="0.25"/>
    <row r="79" spans="2:11" ht="15.75" customHeight="1" x14ac:dyDescent="0.25">
      <c r="B79" s="164" t="s">
        <v>234</v>
      </c>
      <c r="C79" s="164"/>
      <c r="D79" s="164"/>
      <c r="E79" s="164"/>
      <c r="F79" s="164"/>
      <c r="G79" s="164"/>
      <c r="H79" s="164"/>
      <c r="I79" s="164"/>
      <c r="J79" s="164"/>
      <c r="K79" s="164"/>
    </row>
  </sheetData>
  <mergeCells count="35">
    <mergeCell ref="B54:J54"/>
    <mergeCell ref="B55:J55"/>
    <mergeCell ref="B75:J75"/>
    <mergeCell ref="B76:J76"/>
    <mergeCell ref="B59:J59"/>
    <mergeCell ref="B60:J60"/>
    <mergeCell ref="B61:J61"/>
    <mergeCell ref="B65:J65"/>
    <mergeCell ref="B71:J71"/>
    <mergeCell ref="B72:J72"/>
    <mergeCell ref="B73:J73"/>
    <mergeCell ref="B74:J74"/>
    <mergeCell ref="B66:J66"/>
    <mergeCell ref="B67:J67"/>
    <mergeCell ref="B53:J53"/>
    <mergeCell ref="B52:J52"/>
    <mergeCell ref="B46:J46"/>
    <mergeCell ref="B47:J47"/>
    <mergeCell ref="B49:J49"/>
    <mergeCell ref="B77:J77"/>
    <mergeCell ref="B79:K79"/>
    <mergeCell ref="B9:K9"/>
    <mergeCell ref="B21:K21"/>
    <mergeCell ref="B36:K36"/>
    <mergeCell ref="B40:J40"/>
    <mergeCell ref="B44:J44"/>
    <mergeCell ref="B41:J41"/>
    <mergeCell ref="B43:J43"/>
    <mergeCell ref="C11:E11"/>
    <mergeCell ref="B37:K37"/>
    <mergeCell ref="B42:J42"/>
    <mergeCell ref="B50:J50"/>
    <mergeCell ref="B51:J51"/>
    <mergeCell ref="B48:J48"/>
    <mergeCell ref="B45:J45"/>
  </mergeCells>
  <conditionalFormatting sqref="H12 K12 C13:E13 K16 C23 C30">
    <cfRule type="cellIs" dxfId="65" priority="10" operator="between">
      <formula>80%</formula>
      <formula>100%</formula>
    </cfRule>
    <cfRule type="cellIs" dxfId="64" priority="11" operator="between">
      <formula>50%</formula>
      <formula>79.999999%</formula>
    </cfRule>
    <cfRule type="cellIs" dxfId="63" priority="15" operator="between">
      <formula>0%</formula>
      <formula>49.99999%</formula>
    </cfRule>
  </conditionalFormatting>
  <conditionalFormatting sqref="K40:K55 K59:K61 K65:K67 K71:K77">
    <cfRule type="cellIs" dxfId="62" priority="13" operator="between">
      <formula>50%</formula>
      <formula>79.999999%</formula>
    </cfRule>
    <cfRule type="cellIs" dxfId="61" priority="14" operator="between">
      <formula>80%</formula>
      <formula>100%</formula>
    </cfRule>
  </conditionalFormatting>
  <conditionalFormatting sqref="K59:K61">
    <cfRule type="cellIs" dxfId="60" priority="1" operator="between">
      <formula>0%</formula>
      <formula>49.999999%</formula>
    </cfRule>
    <cfRule type="cellIs" dxfId="59" priority="2" operator="between">
      <formula>50%</formula>
      <formula>79.999999%</formula>
    </cfRule>
    <cfRule type="cellIs" dxfId="58" priority="3" operator="between">
      <formula>80%</formula>
      <formula>100%</formula>
    </cfRule>
  </conditionalFormatting>
  <conditionalFormatting sqref="K65:K67 K59:K61 K40:K55 K71:K77">
    <cfRule type="cellIs" dxfId="57" priority="12" operator="between">
      <formula>0%</formula>
      <formula>49.999999%</formula>
    </cfRule>
  </conditionalFormatting>
  <conditionalFormatting sqref="K65:K67">
    <cfRule type="cellIs" dxfId="56" priority="4" operator="between">
      <formula>0%</formula>
      <formula>49.999999%</formula>
    </cfRule>
    <cfRule type="cellIs" dxfId="55" priority="5" operator="between">
      <formula>50%</formula>
      <formula>79.999999%</formula>
    </cfRule>
    <cfRule type="cellIs" dxfId="54" priority="6" operator="between">
      <formula>80%</formula>
      <formula>100%</formula>
    </cfRule>
  </conditionalFormatting>
  <pageMargins left="0.70866141732283472" right="0.70866141732283472" top="0.62992125984251968" bottom="0.39370078740157483" header="0" footer="0"/>
  <pageSetup paperSize="8" orientation="landscape" r:id="rId1"/>
  <headerFooter>
    <oddHeader>&amp;C&amp;G&amp;R&amp;P</oddHeader>
  </headerFooter>
  <drawing r:id="rId2"/>
  <legacyDrawingHF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Feuil9">
    <tabColor theme="5" tint="-0.249977111117893"/>
  </sheetPr>
  <dimension ref="A1:I177"/>
  <sheetViews>
    <sheetView workbookViewId="0">
      <pane ySplit="8" topLeftCell="A9" activePane="bottomLeft" state="frozen"/>
      <selection pane="bottomLeft" activeCell="B177" sqref="B177"/>
    </sheetView>
  </sheetViews>
  <sheetFormatPr baseColWidth="10" defaultColWidth="11.42578125" defaultRowHeight="15" x14ac:dyDescent="0.25"/>
  <cols>
    <col min="1" max="1" width="3.140625" bestFit="1" customWidth="1"/>
    <col min="2" max="2" width="90" customWidth="1"/>
    <col min="3" max="3" width="11.5703125" bestFit="1" customWidth="1"/>
    <col min="4" max="4" width="56.140625" customWidth="1"/>
    <col min="5" max="5" width="17.85546875" customWidth="1"/>
    <col min="6" max="6" width="12.5703125" customWidth="1"/>
    <col min="7" max="7" width="14.5703125" customWidth="1"/>
  </cols>
  <sheetData>
    <row r="1" spans="1:9" x14ac:dyDescent="0.25">
      <c r="I1" s="95" t="s">
        <v>276</v>
      </c>
    </row>
    <row r="2" spans="1:9" x14ac:dyDescent="0.25">
      <c r="I2" s="95" t="s">
        <v>275</v>
      </c>
    </row>
    <row r="3" spans="1:9" x14ac:dyDescent="0.25">
      <c r="I3" s="95" t="s">
        <v>277</v>
      </c>
    </row>
    <row r="4" spans="1:9" x14ac:dyDescent="0.25">
      <c r="I4" s="95" t="s">
        <v>278</v>
      </c>
    </row>
    <row r="8" spans="1:9" ht="27" customHeight="1" x14ac:dyDescent="0.25">
      <c r="A8" s="89" t="s">
        <v>268</v>
      </c>
      <c r="B8" s="89" t="s">
        <v>274</v>
      </c>
      <c r="C8" s="89" t="s">
        <v>273</v>
      </c>
      <c r="D8" s="89" t="s">
        <v>269</v>
      </c>
      <c r="E8" s="89" t="s">
        <v>270</v>
      </c>
      <c r="F8" s="89" t="s">
        <v>271</v>
      </c>
      <c r="G8" s="89" t="s">
        <v>272</v>
      </c>
    </row>
    <row r="9" spans="1:9" ht="15.75" thickBot="1" x14ac:dyDescent="0.3"/>
    <row r="10" spans="1:9" ht="27" customHeight="1" thickBot="1" x14ac:dyDescent="0.3">
      <c r="A10" s="176" t="s">
        <v>244</v>
      </c>
      <c r="B10" s="177"/>
      <c r="C10" s="177"/>
      <c r="D10" s="177"/>
      <c r="E10" s="177"/>
      <c r="F10" s="177"/>
      <c r="G10" s="178"/>
    </row>
    <row r="12" spans="1:9" ht="21" customHeight="1" x14ac:dyDescent="0.25">
      <c r="A12" s="96" t="s">
        <v>102</v>
      </c>
      <c r="B12" s="96"/>
      <c r="C12" s="96"/>
      <c r="D12" s="96"/>
      <c r="E12" s="96"/>
      <c r="F12" s="96"/>
      <c r="G12" s="96"/>
    </row>
    <row r="13" spans="1:9" x14ac:dyDescent="0.25">
      <c r="A13" s="175" t="s">
        <v>77</v>
      </c>
      <c r="B13" s="175"/>
      <c r="C13" s="175"/>
      <c r="D13" s="175"/>
      <c r="E13" s="175"/>
      <c r="F13" s="175"/>
      <c r="G13" s="175"/>
    </row>
    <row r="14" spans="1:9" ht="30" x14ac:dyDescent="0.25">
      <c r="A14" s="90">
        <f>'Audit flash'!A12</f>
        <v>1</v>
      </c>
      <c r="B14" s="91" t="str">
        <f>'Audit flash'!B12</f>
        <v>Une politique de gestion du risque médicamenteux est présentée dans le projet d'établissement, le projet de soin</v>
      </c>
      <c r="C14" s="102" t="str">
        <f>'Fichier analyses'!J6</f>
        <v>NC</v>
      </c>
      <c r="D14" s="92"/>
      <c r="E14" s="92"/>
      <c r="F14" s="93"/>
      <c r="G14" s="94"/>
    </row>
    <row r="15" spans="1:9" x14ac:dyDescent="0.25">
      <c r="A15" s="90">
        <f>'Audit flash'!A13</f>
        <v>2</v>
      </c>
      <c r="B15" s="91" t="str">
        <f>'Audit flash'!B13</f>
        <v>L'organisation du circuit du médicament est abordée dans le cadre du conseil de la vie sociale</v>
      </c>
      <c r="C15" s="102" t="str">
        <f>'Fichier analyses'!J7</f>
        <v>NC</v>
      </c>
      <c r="D15" s="92"/>
      <c r="E15" s="92"/>
      <c r="F15" s="93"/>
      <c r="G15" s="94"/>
    </row>
    <row r="16" spans="1:9" x14ac:dyDescent="0.25">
      <c r="A16" s="90">
        <f>'Audit flash'!A14</f>
        <v>3</v>
      </c>
      <c r="B16" s="91" t="str">
        <f>'Audit flash'!B14</f>
        <v>Existe-t-il un référent PECM identifié et connu au sein de l'établissement</v>
      </c>
      <c r="C16" s="102" t="str">
        <f>'Fichier analyses'!J8</f>
        <v>NC</v>
      </c>
      <c r="D16" s="92"/>
      <c r="E16" s="92"/>
      <c r="F16" s="93"/>
      <c r="G16" s="94"/>
    </row>
    <row r="17" spans="1:7" ht="30" x14ac:dyDescent="0.25">
      <c r="A17" s="90">
        <f>'Audit flash'!A15</f>
        <v>4</v>
      </c>
      <c r="B17" s="91" t="str">
        <f>'Audit flash'!B15</f>
        <v>L'établissement a communiqué en interne sur les enjeux de la sécurisation de la PECM et les risques d'erreurs médicamenteuses</v>
      </c>
      <c r="C17" s="102" t="str">
        <f>'Fichier analyses'!J9</f>
        <v>NC</v>
      </c>
      <c r="D17" s="92"/>
      <c r="E17" s="92"/>
      <c r="F17" s="93"/>
      <c r="G17" s="94"/>
    </row>
    <row r="18" spans="1:7" ht="30" x14ac:dyDescent="0.25">
      <c r="A18" s="90">
        <f>'Audit flash'!A16</f>
        <v>5</v>
      </c>
      <c r="B18" s="91" t="str">
        <f>'Audit flash'!B16</f>
        <v>L'établissement a schématisé les étapes du circuit du médicament. Ce schéma est à jour et est facilement consultable par tous</v>
      </c>
      <c r="C18" s="102" t="str">
        <f>'Fichier analyses'!J10</f>
        <v>NC</v>
      </c>
      <c r="D18" s="92"/>
      <c r="E18" s="92"/>
      <c r="F18" s="93"/>
      <c r="G18" s="94"/>
    </row>
    <row r="19" spans="1:7" x14ac:dyDescent="0.25">
      <c r="A19" s="90">
        <f>'Audit flash'!A17</f>
        <v>6</v>
      </c>
      <c r="B19" s="91" t="str">
        <f>'Audit flash'!B17</f>
        <v>L'établissement a constitué et réuni un comité PECM</v>
      </c>
      <c r="C19" s="102" t="str">
        <f>'Fichier analyses'!J11</f>
        <v>NC</v>
      </c>
      <c r="D19" s="92"/>
      <c r="E19" s="92"/>
      <c r="F19" s="93"/>
      <c r="G19" s="94"/>
    </row>
    <row r="20" spans="1:7" ht="60" x14ac:dyDescent="0.25">
      <c r="A20" s="90">
        <f>'Audit flash'!A18</f>
        <v>7</v>
      </c>
      <c r="B20" s="91" t="str">
        <f>'Audit flash'!B18</f>
        <v xml:space="preserve">Le médecin coordonnateur, en lien avec le pharmacien référent, définit les objectifs spécifiques à votre établissement pour améliorer certaines pratiques de prescription (médicament potentiellement inapproprié comme IPP, psychotropes..., adaptation de posologie /forme galénique…) </v>
      </c>
      <c r="C20" s="102" t="str">
        <f>'Fichier analyses'!J12</f>
        <v>NC</v>
      </c>
      <c r="D20" s="92"/>
      <c r="E20" s="92"/>
      <c r="F20" s="93"/>
      <c r="G20" s="94"/>
    </row>
    <row r="21" spans="1:7" x14ac:dyDescent="0.25">
      <c r="A21" s="90">
        <f>'Audit flash'!A19</f>
        <v>8</v>
      </c>
      <c r="B21" s="91" t="str">
        <f>'Audit flash'!B19</f>
        <v>L'établissement réalise une évaluation de la PECM avec une périodicité définie</v>
      </c>
      <c r="C21" s="102" t="str">
        <f>'Fichier analyses'!J13</f>
        <v>NC</v>
      </c>
      <c r="D21" s="92"/>
      <c r="E21" s="92"/>
      <c r="F21" s="93"/>
      <c r="G21" s="94"/>
    </row>
    <row r="22" spans="1:7" ht="30" x14ac:dyDescent="0.25">
      <c r="A22" s="90">
        <f>'Audit flash'!A20</f>
        <v>9</v>
      </c>
      <c r="B22" s="91" t="str">
        <f>'Audit flash'!B20</f>
        <v>Un plan d'action personnalisé est mis en place à la suite d'un auto-diagnostic, de l'analyse des évènements indésirables et des situations à risque</v>
      </c>
      <c r="C22" s="102" t="str">
        <f>'Fichier analyses'!J14</f>
        <v>NC</v>
      </c>
      <c r="D22" s="92"/>
      <c r="E22" s="92"/>
      <c r="F22" s="93"/>
      <c r="G22" s="94"/>
    </row>
    <row r="23" spans="1:7" ht="30" x14ac:dyDescent="0.25">
      <c r="A23" s="90">
        <f>'Audit flash'!A21</f>
        <v>10</v>
      </c>
      <c r="B23" s="91" t="str">
        <f>'Audit flash'!B21</f>
        <v xml:space="preserve">Les personnes accompagnées présentant des risques dans la prise en charge médicamenteuse sont identifiées </v>
      </c>
      <c r="C23" s="102" t="str">
        <f>'Fichier analyses'!J15</f>
        <v>NC</v>
      </c>
      <c r="D23" s="92"/>
      <c r="E23" s="92"/>
      <c r="F23" s="93"/>
      <c r="G23" s="94"/>
    </row>
    <row r="24" spans="1:7" ht="30" x14ac:dyDescent="0.25">
      <c r="A24" s="90">
        <f>'Audit flash'!A22</f>
        <v>11</v>
      </c>
      <c r="B24" s="91" t="str">
        <f>'Audit flash'!B22</f>
        <v>Les professionnels dans votre établissement ont coconstruit la stratégie de prise en charge de la douleur des personnes accompagnées avec une réévaluation régulière</v>
      </c>
      <c r="C24" s="102" t="str">
        <f>'Fichier analyses'!J16</f>
        <v>NC</v>
      </c>
      <c r="D24" s="92"/>
      <c r="E24" s="92"/>
      <c r="F24" s="93"/>
      <c r="G24" s="94"/>
    </row>
    <row r="25" spans="1:7" ht="60" x14ac:dyDescent="0.25">
      <c r="A25" s="90">
        <f>'Audit flash'!A23</f>
        <v>12</v>
      </c>
      <c r="B25" s="91" t="str">
        <f>'Audit flash'!B23</f>
        <v>Vous avez identifié dans votre établissement des médicaments "à risque" (psychotrope, anticoagulant, insuline, médicament stupéfiant ou assimilé stupéfiant (ex: Morphine, Oxycodone, Fentanyl, Midazolam…) et mis en place des dispositions spécifiques de gestion / préparation / administration</v>
      </c>
      <c r="C25" s="102" t="str">
        <f>'Fichier analyses'!J17</f>
        <v>NC</v>
      </c>
      <c r="D25" s="92"/>
      <c r="E25" s="92"/>
      <c r="F25" s="93"/>
      <c r="G25" s="94"/>
    </row>
    <row r="26" spans="1:7" ht="45" x14ac:dyDescent="0.25">
      <c r="A26" s="90">
        <f>'Audit flash'!A24</f>
        <v>13</v>
      </c>
      <c r="B26" s="91" t="str">
        <f>'Audit flash'!B24</f>
        <v>Vous avez une stratégie pour limiter l'antibiorésistance et le recours aux antibiotiques critiques qui sont particulièrement générateurs de résistances bactériennes (ex dans les infections urinaires)</v>
      </c>
      <c r="C26" s="102" t="str">
        <f>'Fichier analyses'!J18</f>
        <v>NC</v>
      </c>
      <c r="D26" s="92"/>
      <c r="E26" s="92"/>
      <c r="F26" s="93"/>
      <c r="G26" s="94"/>
    </row>
    <row r="27" spans="1:7" ht="60" x14ac:dyDescent="0.25">
      <c r="A27" s="90">
        <f>'Audit flash'!A25</f>
        <v>14</v>
      </c>
      <c r="B27" s="91" t="str">
        <f>'Audit flash'!B25</f>
        <v>Pour les établissements sans pharmacie à usage interne (PUI), une convention relative aux prestations pharmaceutiques existe entre votre établissement et la pharmacie d'officine.
Pour les établissements avec PUI, une procédure définit les liens organisationnels avec la PUI</v>
      </c>
      <c r="C27" s="102" t="str">
        <f>'Fichier analyses'!J19</f>
        <v>NC</v>
      </c>
      <c r="D27" s="92"/>
      <c r="E27" s="92"/>
      <c r="F27" s="93"/>
      <c r="G27" s="94"/>
    </row>
    <row r="28" spans="1:7" ht="15" customHeight="1" x14ac:dyDescent="0.25">
      <c r="A28" s="175" t="str">
        <f>'Audit flash'!A26</f>
        <v>Evènements indésirables</v>
      </c>
      <c r="B28" s="175"/>
      <c r="C28" s="175"/>
      <c r="D28" s="175"/>
      <c r="E28" s="175"/>
      <c r="F28" s="175"/>
      <c r="G28" s="175"/>
    </row>
    <row r="29" spans="1:7" ht="30" x14ac:dyDescent="0.25">
      <c r="A29" s="90">
        <f>'Audit flash'!A27</f>
        <v>15</v>
      </c>
      <c r="B29" s="91" t="str">
        <f>'Audit flash'!B27</f>
        <v>Une fiche de signalement des évènements indésirables médicamenteux est à disposition des professionnels</v>
      </c>
      <c r="C29" s="102" t="str">
        <f>'Fichier analyses'!J21</f>
        <v>NC</v>
      </c>
      <c r="D29" s="92"/>
      <c r="E29" s="92"/>
      <c r="F29" s="93"/>
      <c r="G29" s="94"/>
    </row>
    <row r="30" spans="1:7" ht="45" x14ac:dyDescent="0.25">
      <c r="A30" s="90">
        <f>'Audit flash'!A28</f>
        <v>16</v>
      </c>
      <c r="B30" s="91" t="str">
        <f>'Audit flash'!B28</f>
        <v>L'équipe soignante est sensibilisée et incitée au signalement des évènements indésirables liés aux médicaments ou dispositifs médicaux. Une procédure existe, est connue et facilement consultable.  Une charte d'incitation à la déclaration ou document équivalent existe</v>
      </c>
      <c r="C30" s="102" t="str">
        <f>'Fichier analyses'!J22</f>
        <v>NC</v>
      </c>
      <c r="D30" s="92"/>
      <c r="E30" s="92"/>
      <c r="F30" s="93"/>
      <c r="G30" s="94"/>
    </row>
    <row r="31" spans="1:7" ht="30" x14ac:dyDescent="0.25">
      <c r="A31" s="90">
        <f>'Audit flash'!A29</f>
        <v>17</v>
      </c>
      <c r="B31" s="91" t="str">
        <f>'Audit flash'!B29</f>
        <v>Une analyse collective des évènements indésirables est organisée. 
Un plan d'action avec pilote, suivi et délai est mis en place</v>
      </c>
      <c r="C31" s="102" t="str">
        <f>'Fichier analyses'!J23</f>
        <v>NC</v>
      </c>
      <c r="D31" s="92"/>
      <c r="E31" s="92"/>
      <c r="F31" s="93"/>
      <c r="G31" s="94"/>
    </row>
    <row r="32" spans="1:7" x14ac:dyDescent="0.25">
      <c r="A32" s="90">
        <f>'Audit flash'!A30</f>
        <v>18</v>
      </c>
      <c r="B32" s="91" t="str">
        <f>'Audit flash'!B30</f>
        <v>Une communication sur le traitement des évènements indésirables est organisée</v>
      </c>
      <c r="C32" s="102" t="str">
        <f>'Fichier analyses'!J24</f>
        <v>NC</v>
      </c>
      <c r="D32" s="92"/>
      <c r="E32" s="92"/>
      <c r="F32" s="93"/>
      <c r="G32" s="94"/>
    </row>
    <row r="33" spans="1:7" x14ac:dyDescent="0.25">
      <c r="A33" s="90">
        <f>'Audit flash'!A31</f>
        <v>19</v>
      </c>
      <c r="B33" s="91" t="str">
        <f>'Audit flash'!B31</f>
        <v>Les évènements indésirables graves médicamenteux sont signalés sur le portail national</v>
      </c>
      <c r="C33" s="102" t="str">
        <f>'Fichier analyses'!J25</f>
        <v>NC</v>
      </c>
      <c r="D33" s="92"/>
      <c r="E33" s="92"/>
      <c r="F33" s="93"/>
      <c r="G33" s="94"/>
    </row>
    <row r="34" spans="1:7" x14ac:dyDescent="0.25">
      <c r="A34" s="175" t="str">
        <f>'Audit flash'!A32</f>
        <v>Protocoles / procédures</v>
      </c>
      <c r="B34" s="175"/>
      <c r="C34" s="175"/>
      <c r="D34" s="175"/>
      <c r="E34" s="175"/>
      <c r="F34" s="175"/>
      <c r="G34" s="175"/>
    </row>
    <row r="35" spans="1:7" ht="105" x14ac:dyDescent="0.25">
      <c r="A35" s="90">
        <f>'Audit flash'!A33</f>
        <v>20</v>
      </c>
      <c r="B35" s="91" t="str">
        <f>'Audit flash'!B33</f>
        <v>Il existe une procédure générale et des protocoles sur l'ensemble du processus de prise en charge médicamenteuse définissant les responsabilités de chacun, actualisés/revalidés régulièrement autant que besoin. 
Il existe une procédure sur les pratiques en terme de distribution, d'administration, d'aide à la prise et de surveillance des personnes accompagnées,  de gestion des médicaments en gouttes, de traçabilité (vérification des piluliers, aide à la prise, etc.), de stockage des médicaments
Ces documents sont  accessibles et connus par les équipes médicales et soignantes</v>
      </c>
      <c r="C35" s="102" t="str">
        <f>'Fichier analyses'!J27</f>
        <v>NC</v>
      </c>
      <c r="D35" s="92"/>
      <c r="E35" s="92"/>
      <c r="F35" s="93"/>
      <c r="G35" s="94"/>
    </row>
    <row r="36" spans="1:7" ht="30" x14ac:dyDescent="0.25">
      <c r="A36" s="90">
        <f>'Audit flash'!A34</f>
        <v>21</v>
      </c>
      <c r="B36" s="91" t="str">
        <f>'Audit flash'!B34</f>
        <v>Un protocole décrit la conduite à tenir en cas d'impossibilité d'accéder au logiciel informatique de soins ou de prescriptions (panne informatique, panne réseau…)</v>
      </c>
      <c r="C36" s="102" t="str">
        <f>'Fichier analyses'!J28</f>
        <v>NC</v>
      </c>
      <c r="D36" s="92"/>
      <c r="E36" s="92"/>
      <c r="F36" s="93"/>
      <c r="G36" s="94"/>
    </row>
    <row r="37" spans="1:7" ht="45" x14ac:dyDescent="0.25">
      <c r="A37" s="90">
        <f>'Audit flash'!A35</f>
        <v>22</v>
      </c>
      <c r="B37" s="91" t="str">
        <f>'Audit flash'!B35</f>
        <v>Une liste préférentielle des médicaments est élaborée (liste des médicaments à utiliser préférentiellement, par classes pharmaco-thérapeutiques) et connue par les médecins traitants et l'équipe soignante</v>
      </c>
      <c r="C37" s="102" t="str">
        <f>'Fichier analyses'!J29</f>
        <v>NC</v>
      </c>
      <c r="D37" s="92"/>
      <c r="E37" s="92"/>
      <c r="F37" s="93"/>
      <c r="G37" s="94"/>
    </row>
    <row r="38" spans="1:7" ht="30" x14ac:dyDescent="0.25">
      <c r="A38" s="90">
        <f>'Audit flash'!A36</f>
        <v>23</v>
      </c>
      <c r="B38" s="91" t="str">
        <f>'Audit flash'!B36</f>
        <v>La réévaluation pluriprofessionnelle des traitements est organisée et fait l'objet d'un protocole écrit</v>
      </c>
      <c r="C38" s="102" t="str">
        <f>'Fichier analyses'!J30</f>
        <v>NC</v>
      </c>
      <c r="D38" s="92"/>
      <c r="E38" s="92"/>
      <c r="F38" s="93"/>
      <c r="G38" s="94"/>
    </row>
    <row r="39" spans="1:7" ht="30" x14ac:dyDescent="0.25">
      <c r="A39" s="90">
        <f>'Audit flash'!A37</f>
        <v>24</v>
      </c>
      <c r="B39" s="91" t="str">
        <f>'Audit flash'!B37</f>
        <v>Des actions sont mises en œuvre pour éviter tout risque de retranscription lors de la prescription à l'administration</v>
      </c>
      <c r="C39" s="102" t="str">
        <f>'Fichier analyses'!J31</f>
        <v>NC</v>
      </c>
      <c r="D39" s="92"/>
      <c r="E39" s="92"/>
      <c r="F39" s="93"/>
      <c r="G39" s="94"/>
    </row>
    <row r="40" spans="1:7" ht="30" x14ac:dyDescent="0.25">
      <c r="A40" s="90">
        <f>'Audit flash'!A38</f>
        <v>25</v>
      </c>
      <c r="B40" s="91" t="str">
        <f>'Audit flash'!B38</f>
        <v xml:space="preserve">Une procédure sur le stockage des médicaments existe. Les péremptions sont régulièrement vérifiées. </v>
      </c>
      <c r="C40" s="102" t="str">
        <f>'Fichier analyses'!J32</f>
        <v>NC</v>
      </c>
      <c r="D40" s="92"/>
      <c r="E40" s="92"/>
      <c r="F40" s="93"/>
      <c r="G40" s="94"/>
    </row>
    <row r="41" spans="1:7" x14ac:dyDescent="0.25">
      <c r="A41" s="175" t="str">
        <f>'Audit flash'!A39</f>
        <v>Formation / Information</v>
      </c>
      <c r="B41" s="175"/>
      <c r="C41" s="175"/>
      <c r="D41" s="175"/>
      <c r="E41" s="175"/>
      <c r="F41" s="175"/>
      <c r="G41" s="175"/>
    </row>
    <row r="42" spans="1:7" ht="30" x14ac:dyDescent="0.25">
      <c r="A42" s="90">
        <f>'Audit flash'!A40</f>
        <v>26</v>
      </c>
      <c r="B42" s="91" t="str">
        <f>'Audit flash'!B40</f>
        <v>Les modalités de la prise en charge médicamenteuse de votre établissement sont expliquées lors de l'accueil d'un nouveau professionnel ou médecins traitants / intervenants remplaçants</v>
      </c>
      <c r="C42" s="102" t="str">
        <f>'Fichier analyses'!J34</f>
        <v>NC</v>
      </c>
      <c r="D42" s="92"/>
      <c r="E42" s="92"/>
      <c r="F42" s="93"/>
      <c r="G42" s="94"/>
    </row>
    <row r="43" spans="1:7" ht="30" x14ac:dyDescent="0.25">
      <c r="A43" s="90">
        <f>'Audit flash'!A41</f>
        <v>27</v>
      </c>
      <c r="B43" s="91" t="str">
        <f>'Audit flash'!B41</f>
        <v>L'établissement organise des formations et sensibilisations portant sur la sécurisation du circuit du médicament, y compris iatrogénie, identitovigilance et prise en charge de la douleur</v>
      </c>
      <c r="C43" s="102" t="str">
        <f>'Fichier analyses'!J35</f>
        <v>NC</v>
      </c>
      <c r="D43" s="92"/>
      <c r="E43" s="92"/>
      <c r="F43" s="93"/>
      <c r="G43" s="94"/>
    </row>
    <row r="44" spans="1:7" ht="60" x14ac:dyDescent="0.25">
      <c r="A44" s="90">
        <f>'Audit flash'!A42</f>
        <v>28</v>
      </c>
      <c r="B44" s="91" t="str">
        <f>'Audit flash'!B42</f>
        <v>Les professionnels alertent les personnes-ressources en cas de risque identifié.
Les professionnels surveillent les signes de non-observance et de iatrogénie médicamenteuse chez les personnes accompagnées. Une traçabilité et/ou une communication particulière vers le prescripteur est faite systématiquement</v>
      </c>
      <c r="C44" s="102" t="str">
        <f>'Fichier analyses'!J36</f>
        <v>NC</v>
      </c>
      <c r="D44" s="92"/>
      <c r="E44" s="92"/>
      <c r="F44" s="93"/>
      <c r="G44" s="94"/>
    </row>
    <row r="46" spans="1:7" ht="15.75" thickBot="1" x14ac:dyDescent="0.3"/>
    <row r="47" spans="1:7" ht="27" customHeight="1" thickBot="1" x14ac:dyDescent="0.3">
      <c r="A47" s="176" t="s">
        <v>245</v>
      </c>
      <c r="B47" s="177"/>
      <c r="C47" s="177"/>
      <c r="D47" s="177"/>
      <c r="E47" s="177"/>
      <c r="F47" s="177"/>
      <c r="G47" s="178"/>
    </row>
    <row r="49" spans="1:7" x14ac:dyDescent="0.25">
      <c r="A49" s="175" t="str">
        <f>'Audit dossiers FAM - MAS - EEAP'!A9:I9</f>
        <v>Dossier médical/Prescription/Traçabilité</v>
      </c>
      <c r="B49" s="175"/>
      <c r="C49" s="175"/>
      <c r="D49" s="175"/>
      <c r="E49" s="175"/>
      <c r="F49" s="175"/>
      <c r="G49" s="175"/>
    </row>
    <row r="50" spans="1:7" ht="30" x14ac:dyDescent="0.25">
      <c r="A50" s="90">
        <f>'Audit dossiers FAM - MAS - EEAP'!A10</f>
        <v>1</v>
      </c>
      <c r="B50" s="91" t="str">
        <f>'Audit dossiers FAM - MAS - EEAP'!B10</f>
        <v>Les allergies éventuelles à des médicaments des personnes accompagnées sont systématiquement mentionnées dans le dossier</v>
      </c>
      <c r="C50" s="102" t="str">
        <f>'Fichier analyses'!$Q6</f>
        <v>NC</v>
      </c>
      <c r="D50" s="92"/>
      <c r="E50" s="92"/>
      <c r="F50" s="93"/>
      <c r="G50" s="94"/>
    </row>
    <row r="51" spans="1:7" ht="45" x14ac:dyDescent="0.25">
      <c r="A51" s="90">
        <f>'Audit dossiers FAM - MAS - EEAP'!A11</f>
        <v>2</v>
      </c>
      <c r="B51" s="91" t="str">
        <f>'Audit dossiers FAM - MAS - EEAP'!B11</f>
        <v>Le poids de la personne accompagnée est mesuré et indiqué dans son dossier à son entrée. Il est réévalué et indiqué dans le dossier régulièrement, selon la procédure interne en vigueur (au moins tous les mois)</v>
      </c>
      <c r="C51" s="102" t="str">
        <f>'Fichier analyses'!$Q7</f>
        <v>NC</v>
      </c>
      <c r="D51" s="92"/>
      <c r="E51" s="92"/>
      <c r="F51" s="93"/>
      <c r="G51" s="94"/>
    </row>
    <row r="52" spans="1:7" ht="30" x14ac:dyDescent="0.25">
      <c r="A52" s="90">
        <f>'Audit dossiers FAM - MAS - EEAP'!A12</f>
        <v>3</v>
      </c>
      <c r="B52" s="91" t="str">
        <f>'Audit dossiers FAM - MAS - EEAP'!B12</f>
        <v>La fonction rénale de la personne accompagnée est évaluée à son entrée  puis régulièrement selon l'âge et les comorbidités. Elle est notée dans le dossier de la personne accompagnée</v>
      </c>
      <c r="C52" s="102" t="str">
        <f>'Fichier analyses'!$Q8</f>
        <v>NC</v>
      </c>
      <c r="D52" s="92"/>
      <c r="E52" s="92"/>
      <c r="F52" s="93"/>
      <c r="G52" s="94"/>
    </row>
    <row r="53" spans="1:7" ht="30" x14ac:dyDescent="0.25">
      <c r="A53" s="90">
        <f>'Audit dossiers FAM - MAS - EEAP'!A13</f>
        <v>4</v>
      </c>
      <c r="B53" s="91" t="str">
        <f>'Audit dossiers FAM - MAS - EEAP'!B13</f>
        <v>Toutes les prescriptions sont retrouvées sur un support unique prescription/administration (informatisé ou non) pour l'ensemble du traitement, sans retranscription</v>
      </c>
      <c r="C53" s="102" t="str">
        <f>'Fichier analyses'!$Q9</f>
        <v>NC</v>
      </c>
      <c r="D53" s="92"/>
      <c r="E53" s="92"/>
      <c r="F53" s="93"/>
      <c r="G53" s="94"/>
    </row>
    <row r="54" spans="1:7" ht="45" x14ac:dyDescent="0.25">
      <c r="A54" s="90">
        <f>'Audit dossiers FAM - MAS - EEAP'!A14</f>
        <v>5</v>
      </c>
      <c r="B54" s="91" t="str">
        <f>'Audit dossiers FAM - MAS - EEAP'!B14</f>
        <v>La traçabilité des prises/administrations est conforme : le nombre de prises théoriques de la prescription, sur l'ensemble des jours de la semaine, est égal au nombre de prises réelles ou de non prises traçées dans le dossier</v>
      </c>
      <c r="C54" s="102" t="str">
        <f>'Fichier analyses'!$Q10</f>
        <v>NC</v>
      </c>
      <c r="D54" s="92"/>
      <c r="E54" s="92"/>
      <c r="F54" s="93"/>
      <c r="G54" s="94"/>
    </row>
    <row r="55" spans="1:7" ht="45" x14ac:dyDescent="0.25">
      <c r="A55" s="90">
        <f>'Audit dossiers FAM - MAS - EEAP'!A15</f>
        <v>6</v>
      </c>
      <c r="B55" s="91" t="str">
        <f>'Audit dossiers FAM - MAS - EEAP'!B15</f>
        <v>Les prescriptions sont intégralement conformes aux bonnes pratiques (datées, lisibles, signées, identification du médecin et de la personne accompagnée, dosages, posologies, conditions d'administration, durées, voie d'administration pour les injectables)</v>
      </c>
      <c r="C55" s="102" t="str">
        <f>'Fichier analyses'!$Q11</f>
        <v>NC</v>
      </c>
      <c r="D55" s="92"/>
      <c r="E55" s="92"/>
      <c r="F55" s="93"/>
      <c r="G55" s="94"/>
    </row>
    <row r="56" spans="1:7" ht="45" x14ac:dyDescent="0.25">
      <c r="A56" s="90">
        <f>'Audit dossiers FAM - MAS - EEAP'!A16</f>
        <v>7</v>
      </c>
      <c r="B56" s="91" t="str">
        <f>'Audit dossiers FAM - MAS - EEAP'!B16</f>
        <v>La prescription se fait préférentiellement en dénomination commune internationale (DCI). Lorsque la prescription mentionne les noms de spécialités, la DCI doit être aussi systématiquement indiquée</v>
      </c>
      <c r="C56" s="102" t="str">
        <f>'Fichier analyses'!$Q12</f>
        <v>NC</v>
      </c>
      <c r="D56" s="92"/>
      <c r="E56" s="92"/>
      <c r="F56" s="93"/>
      <c r="G56" s="94"/>
    </row>
    <row r="57" spans="1:7" ht="60" x14ac:dyDescent="0.25">
      <c r="A57" s="90">
        <f>'Audit dossiers FAM - MAS - EEAP'!A17</f>
        <v>8</v>
      </c>
      <c r="B57" s="91" t="str">
        <f>'Audit dossiers FAM - MAS - EEAP'!B17</f>
        <v xml:space="preserve">Les prescriptions conditionnelles (si besoin) (exemples : antalgiques, antipsychotiques, etc.) détaillent clairement les modalités de prise, comportent une durée maximale de traitement, stipulent le nombre maximal d'administration par période de 24h avec l'intervalle temporel entre deux prises consécutives </v>
      </c>
      <c r="C57" s="102" t="str">
        <f>'Fichier analyses'!$Q13</f>
        <v>NC</v>
      </c>
      <c r="D57" s="92"/>
      <c r="E57" s="92"/>
      <c r="F57" s="93"/>
      <c r="G57" s="94"/>
    </row>
    <row r="58" spans="1:7" ht="54" customHeight="1" x14ac:dyDescent="0.25">
      <c r="A58" s="90">
        <f>'Audit dossiers FAM - MAS - EEAP'!A18</f>
        <v>9</v>
      </c>
      <c r="B58" s="91" t="str">
        <f>'Audit dossiers FAM - MAS - EEAP'!B18</f>
        <v>Des réévaluations régulières  des traitements médicamenteux des personnes accompagnées sont effectuées en pluriprofessionnalité (médecin coordonnateur, médecins traitants, pharmacien référent, infirmières etc.) et sont tracées dans le dossier médical ou dossier de soins (au moins une fois/an)</v>
      </c>
      <c r="C58" s="102" t="str">
        <f>'Fichier analyses'!$Q14</f>
        <v>NC</v>
      </c>
      <c r="D58" s="92"/>
      <c r="E58" s="92"/>
      <c r="F58" s="93"/>
      <c r="G58" s="94"/>
    </row>
    <row r="59" spans="1:7" ht="90" x14ac:dyDescent="0.25">
      <c r="A59" s="90">
        <f>'Audit dossiers FAM - MAS - EEAP'!A19</f>
        <v>10</v>
      </c>
      <c r="B59" s="91" t="str">
        <f>'Audit dossiers FAM - MAS - EEAP'!B19</f>
        <v>Les prescriptions nominatives de médicaments stupéfiants sont réalisées sur des ordonnances sécurisées (Pour chaque médicament soumis à la réglementation des stupéfiants, le LAP imprime la posologie en unité de prise après l'avoir traduite en toutes lettres) Référentiel fonctionnel de certification des logiciels hospitaliers d'aide à la prescription, validé par le Collège le 6 mai 2021 / Référentiel fonctionnel de certification des logiciels d'aide à la prescription en médecine ambulatoire, validé par le Collège le 25 mars 2021</v>
      </c>
      <c r="C59" s="102" t="str">
        <f>'Fichier analyses'!$Q15</f>
        <v>NC</v>
      </c>
      <c r="D59" s="92"/>
      <c r="E59" s="92"/>
      <c r="F59" s="93"/>
      <c r="G59" s="94"/>
    </row>
    <row r="60" spans="1:7" x14ac:dyDescent="0.25">
      <c r="A60" s="175" t="s">
        <v>318</v>
      </c>
      <c r="B60" s="175" t="e">
        <f>'Audit dossiers FAM - MAS - EEAP'!#REF!</f>
        <v>#REF!</v>
      </c>
      <c r="C60" s="175">
        <f>'Fichier analyses'!R16</f>
        <v>0</v>
      </c>
      <c r="D60" s="175"/>
      <c r="E60" s="175"/>
      <c r="F60" s="175"/>
      <c r="G60" s="175"/>
    </row>
    <row r="61" spans="1:7" ht="30" x14ac:dyDescent="0.25">
      <c r="A61" s="90">
        <f>'Audit dossiers FAM - MAS - EEAP'!A21</f>
        <v>11</v>
      </c>
      <c r="B61" s="91" t="str">
        <f>'Audit dossiers FAM - MAS - EEAP'!B21</f>
        <v>En cas d'hospitalisation, il existe une fiche de liaison  et/ou un dossier de liaison d'urgence (DLU) permettant notamment d'assurer la continuité de la prise en charge médicamenteuse</v>
      </c>
      <c r="C61" s="102" t="str">
        <f>'Fichier analyses'!$Q17</f>
        <v>NC</v>
      </c>
      <c r="D61" s="92"/>
      <c r="E61" s="92"/>
      <c r="F61" s="93"/>
      <c r="G61" s="94"/>
    </row>
    <row r="62" spans="1:7" ht="45" x14ac:dyDescent="0.25">
      <c r="A62" s="90">
        <f>'Audit dossiers FAM - MAS - EEAP'!A22</f>
        <v>12</v>
      </c>
      <c r="B62" s="91" t="str">
        <f>'Audit dossiers FAM - MAS - EEAP'!B22</f>
        <v>Lors d'un retour d'hospitalisation, une confrontation du traitement avant et au retour dans l'établissement est effectuée (pharmacien référent, médecin, infirmier). Toute modification est tracée dans le dossier de la personne accompagnée</v>
      </c>
      <c r="C62" s="102" t="str">
        <f>'Fichier analyses'!$Q18</f>
        <v>NC</v>
      </c>
      <c r="D62" s="92"/>
      <c r="E62" s="92"/>
      <c r="F62" s="93"/>
      <c r="G62" s="94"/>
    </row>
    <row r="63" spans="1:7" x14ac:dyDescent="0.25">
      <c r="A63" s="175" t="s">
        <v>314</v>
      </c>
      <c r="B63" s="175" t="e">
        <f>'Audit dossiers FAM - MAS - EEAP'!#REF!</f>
        <v>#REF!</v>
      </c>
      <c r="C63" s="175">
        <f>'Fichier analyses'!R19</f>
        <v>1</v>
      </c>
      <c r="D63" s="175"/>
      <c r="E63" s="175"/>
      <c r="F63" s="175"/>
      <c r="G63" s="175"/>
    </row>
    <row r="64" spans="1:7" ht="30" x14ac:dyDescent="0.25">
      <c r="A64" s="90">
        <f>'Audit dossiers FAM - MAS - EEAP'!A24</f>
        <v>13</v>
      </c>
      <c r="B64" s="91" t="str">
        <f>'Audit dossiers FAM - MAS - EEAP'!B24</f>
        <v>La galénique est adaptée en fonction de l'acceptabilité du patient (les formes per os sont privilégiées et les formes injectables réservées aux urgences et refus de prises per os)</v>
      </c>
      <c r="C64" s="102" t="str">
        <f>'Fichier analyses'!$Q19</f>
        <v>NC</v>
      </c>
      <c r="D64" s="92"/>
      <c r="E64" s="92"/>
      <c r="F64" s="93"/>
      <c r="G64" s="94"/>
    </row>
    <row r="65" spans="1:7" ht="30" x14ac:dyDescent="0.25">
      <c r="A65" s="90">
        <f>'Audit dossiers FAM - MAS - EEAP'!A25</f>
        <v>14</v>
      </c>
      <c r="B65" s="91" t="str">
        <f>'Audit dossiers FAM - MAS - EEAP'!B25</f>
        <v>Une réévaluation du rapport bénéfice/risque est régulièrement effectuée et tracée dans le dossier patient (a minima une fois/an)</v>
      </c>
      <c r="C65" s="102" t="str">
        <f>'Fichier analyses'!$Q20</f>
        <v>NC</v>
      </c>
      <c r="D65" s="92"/>
      <c r="E65" s="92"/>
      <c r="F65" s="93"/>
      <c r="G65" s="94"/>
    </row>
    <row r="66" spans="1:7" ht="60" x14ac:dyDescent="0.25">
      <c r="A66" s="90">
        <f>'Audit dossiers FAM - MAS - EEAP'!A26</f>
        <v>15</v>
      </c>
      <c r="B66" s="91" t="str">
        <f>'Audit dossiers FAM - MAS - EEAP'!B26</f>
        <v>Une surveillance des effets indésirables (clinique, paraclinique et biologique) est mise en œuvre et adaptée aux facteurs de risque/âge de la personne accompagnée/molécule (exemples : ECG, pression artérielle, poids, IMC, périmètre abdominal, glycémie, ionogramme sanguin, bilan hépatique, bilan rénal, bilan lipidique, NFS, plaquettes, prolactinémie, transit, appétit)</v>
      </c>
      <c r="C66" s="102" t="str">
        <f>'Fichier analyses'!$Q21</f>
        <v>NC</v>
      </c>
      <c r="D66" s="92"/>
      <c r="E66" s="92"/>
      <c r="F66" s="93"/>
      <c r="G66" s="94"/>
    </row>
    <row r="67" spans="1:7" ht="30" x14ac:dyDescent="0.25">
      <c r="A67" s="90">
        <f>'Audit dossiers FAM - MAS - EEAP'!A27</f>
        <v>16</v>
      </c>
      <c r="B67" s="91" t="str">
        <f>'Audit dossiers FAM - MAS - EEAP'!B27</f>
        <v xml:space="preserve">Pour les Neuroleptiques à Action prolongée (NLAP), un suivi des injections (retraçant l'historique des administrations) est disponible </v>
      </c>
      <c r="C67" s="102" t="str">
        <f>'Fichier analyses'!$Q22</f>
        <v>NC</v>
      </c>
      <c r="D67" s="92"/>
      <c r="E67" s="92"/>
      <c r="F67" s="93"/>
      <c r="G67" s="94"/>
    </row>
    <row r="68" spans="1:7" x14ac:dyDescent="0.25">
      <c r="A68" s="175" t="s">
        <v>326</v>
      </c>
      <c r="B68" s="175" t="e">
        <f>'Audit dossiers FAM - MAS - EEAP'!#REF!</f>
        <v>#REF!</v>
      </c>
      <c r="C68" s="175">
        <f>'Fichier analyses'!R24</f>
        <v>1</v>
      </c>
      <c r="D68" s="175"/>
      <c r="E68" s="175"/>
      <c r="F68" s="175"/>
      <c r="G68" s="175"/>
    </row>
    <row r="69" spans="1:7" ht="45" x14ac:dyDescent="0.25">
      <c r="A69" s="90">
        <f>'Audit dossiers FAM - MAS - EEAP'!A29</f>
        <v>17</v>
      </c>
      <c r="B69" s="91" t="str">
        <f>'Audit dossiers FAM - MAS - EEAP'!B29</f>
        <v>Une réévaluation du rapport bénéfice/risque est régulièrement effectuée et tracée dans le dossier de la personne accompagnée (exemples : recherche des effets secondaires : chute, troubles du comportement, dépendance physique et psychique etc.) (a minima une fois/an)</v>
      </c>
      <c r="C69" s="102" t="str">
        <f>'Fichier analyses'!$Q23</f>
        <v>NC</v>
      </c>
      <c r="D69" s="92"/>
      <c r="E69" s="92"/>
      <c r="F69" s="93"/>
      <c r="G69" s="94"/>
    </row>
    <row r="70" spans="1:7" x14ac:dyDescent="0.25">
      <c r="A70" s="175" t="s">
        <v>336</v>
      </c>
      <c r="B70" s="175" t="e">
        <f>'Audit dossiers FAM - MAS - EEAP'!#REF!</f>
        <v>#REF!</v>
      </c>
      <c r="C70" s="175">
        <f>'Fichier analyses'!R26</f>
        <v>1</v>
      </c>
      <c r="D70" s="175"/>
      <c r="E70" s="175"/>
      <c r="F70" s="175"/>
      <c r="G70" s="175"/>
    </row>
    <row r="71" spans="1:7" ht="30" x14ac:dyDescent="0.25">
      <c r="A71" s="90">
        <f>'Audit dossiers FAM - MAS - EEAP'!A31</f>
        <v>18</v>
      </c>
      <c r="B71" s="91" t="str">
        <f>'Audit dossiers FAM - MAS - EEAP'!B31</f>
        <v>Une réévaluation du rapport bénéfice/risque est régulièrement effectuée et tracée dans le dossier de la personne accompagnée (a minima une fois/an)</v>
      </c>
      <c r="C71" s="102" t="str">
        <f>'Fichier analyses'!$Q24</f>
        <v>NC</v>
      </c>
      <c r="D71" s="92"/>
      <c r="E71" s="92"/>
      <c r="F71" s="93"/>
      <c r="G71" s="94"/>
    </row>
    <row r="72" spans="1:7" ht="60" x14ac:dyDescent="0.25">
      <c r="A72" s="90">
        <f>'Audit dossiers FAM - MAS - EEAP'!A32</f>
        <v>19</v>
      </c>
      <c r="B72" s="91" t="str">
        <f>'Audit dossiers FAM - MAS - EEAP'!B32</f>
        <v>Une surveillance des effets indésirables (clinique, paraclinique et biologique) est mise en œuvre et adaptée aux facteurs de risque/âge de la personne accompagnée/molécule (exemples : ECG, pression artérielle, poids, ionogramme sanguin, bilan hépatique, NFS, interactions médicamenteuses,etc.)</v>
      </c>
      <c r="C72" s="102" t="str">
        <f>'Fichier analyses'!$Q25</f>
        <v>NC</v>
      </c>
      <c r="D72" s="92"/>
      <c r="E72" s="92"/>
      <c r="F72" s="93"/>
      <c r="G72" s="94"/>
    </row>
    <row r="73" spans="1:7" x14ac:dyDescent="0.25">
      <c r="A73" s="175" t="s">
        <v>315</v>
      </c>
      <c r="B73" s="175" t="e">
        <f>'Audit dossiers FAM - MAS - EEAP'!#REF!</f>
        <v>#REF!</v>
      </c>
      <c r="C73" s="175">
        <f>'Fichier analyses'!R29</f>
        <v>1</v>
      </c>
      <c r="D73" s="175"/>
      <c r="E73" s="175"/>
      <c r="F73" s="175"/>
      <c r="G73" s="175"/>
    </row>
    <row r="74" spans="1:7" ht="60" x14ac:dyDescent="0.25">
      <c r="A74" s="90">
        <f>'Audit dossiers FAM - MAS - EEAP'!A34</f>
        <v>20</v>
      </c>
      <c r="B74" s="91" t="str">
        <f>'Audit dossiers FAM - MAS - EEAP'!B34</f>
        <v xml:space="preserve">Une recherche de difficultés de déglutition, est réalisée sur signes d'appel, par un professionnel habilité/formé au dépistage des troubles de la déglutition (orthophoniste, ORL, ergothérapeute, kiné, etc.). Les éventuels troubles de déglutition de la personne accompagnée sont indiqués dans son dossier </v>
      </c>
      <c r="C74" s="102" t="str">
        <f>'Fichier analyses'!$Q26</f>
        <v>NC</v>
      </c>
      <c r="D74" s="92"/>
      <c r="E74" s="92"/>
      <c r="F74" s="93"/>
      <c r="G74" s="94"/>
    </row>
    <row r="75" spans="1:7" ht="45" x14ac:dyDescent="0.25">
      <c r="A75" s="90">
        <f>'Audit dossiers FAM - MAS - EEAP'!A35</f>
        <v>21</v>
      </c>
      <c r="B75" s="91" t="str">
        <f>'Audit dossiers FAM - MAS - EEAP'!B35</f>
        <v xml:space="preserve">Chez une personne accompagnée présentant des troubles de la déglutition, la recherche d'alternatives galéniques (solution buvable, comprimé orodispersible, forme sublinguale) ou d'alternatives thérapeutiques est systématiquement réalisée  </v>
      </c>
      <c r="C75" s="102" t="str">
        <f>'Fichier analyses'!$Q27</f>
        <v>NC</v>
      </c>
      <c r="D75" s="92"/>
      <c r="E75" s="92"/>
      <c r="F75" s="93"/>
      <c r="G75" s="94"/>
    </row>
    <row r="76" spans="1:7" ht="21.75" customHeight="1" x14ac:dyDescent="0.25">
      <c r="A76" s="90">
        <f>'Audit dossiers FAM - MAS - EEAP'!A36</f>
        <v>22</v>
      </c>
      <c r="B76" s="91" t="str">
        <f>'Audit dossiers FAM - MAS - EEAP'!B36</f>
        <v xml:space="preserve">L'acte d'écrasement des médicaments/ouverture des gélules est systématiquement prescrit. </v>
      </c>
      <c r="C76" s="102" t="str">
        <f>'Fichier analyses'!$Q28</f>
        <v>NC</v>
      </c>
      <c r="D76" s="92"/>
      <c r="E76" s="92"/>
      <c r="F76" s="93"/>
      <c r="G76" s="94"/>
    </row>
    <row r="77" spans="1:7" x14ac:dyDescent="0.25">
      <c r="A77" s="175" t="s">
        <v>317</v>
      </c>
      <c r="B77" s="175" t="e">
        <f>'Audit dossiers FAM - MAS - EEAP'!#REF!</f>
        <v>#REF!</v>
      </c>
      <c r="C77" s="175">
        <f>'Fichier analyses'!R33</f>
        <v>1</v>
      </c>
      <c r="D77" s="175"/>
      <c r="E77" s="175"/>
      <c r="F77" s="175"/>
      <c r="G77" s="175"/>
    </row>
    <row r="78" spans="1:7" ht="45" x14ac:dyDescent="0.25">
      <c r="A78" s="90">
        <f>'Audit dossiers FAM - MAS - EEAP'!A38</f>
        <v>23</v>
      </c>
      <c r="B78" s="91" t="str">
        <f>'Audit dossiers FAM - MAS - EEAP'!B38</f>
        <v xml:space="preserve">Il a été tracé dans le dossier des personnes accompagnées en âge de procréer, qu'une réflexion sur la mise en place d'une  contraception efficace a été menée, compte tenu du risque de malformations congénitales. </v>
      </c>
      <c r="C78" s="102" t="str">
        <f>'Fichier analyses'!$Q29</f>
        <v>NC</v>
      </c>
      <c r="D78" s="92"/>
      <c r="E78" s="92"/>
      <c r="F78" s="93"/>
      <c r="G78" s="94"/>
    </row>
    <row r="79" spans="1:7" ht="45" x14ac:dyDescent="0.25">
      <c r="A79" s="90">
        <f>'Audit dossiers FAM - MAS - EEAP'!A39</f>
        <v>24</v>
      </c>
      <c r="B79" s="91" t="str">
        <f>'Audit dossiers FAM - MAS - EEAP'!B39</f>
        <v xml:space="preserve">Dans le dossier de la personne accompagnée, il est retrouvé un protocole individuel de gestion des crises d'épilepsie (en cas d'épilepsie non équilibrée) ou il existe un protocole institutionnel auquel se référer en cas de crise </v>
      </c>
      <c r="C79" s="102" t="str">
        <f>'Fichier analyses'!$Q30</f>
        <v>NC</v>
      </c>
      <c r="D79" s="92"/>
      <c r="E79" s="92"/>
      <c r="F79" s="93"/>
      <c r="G79" s="94"/>
    </row>
    <row r="80" spans="1:7" x14ac:dyDescent="0.25">
      <c r="A80" s="175" t="s">
        <v>324</v>
      </c>
      <c r="B80" s="175" t="e">
        <f>'Audit dossiers FAM - MAS - EEAP'!#REF!</f>
        <v>#REF!</v>
      </c>
      <c r="C80" s="175">
        <f>'Fichier analyses'!R36</f>
        <v>1</v>
      </c>
      <c r="D80" s="175"/>
      <c r="E80" s="175"/>
      <c r="F80" s="175"/>
      <c r="G80" s="175"/>
    </row>
    <row r="81" spans="1:7" ht="75" x14ac:dyDescent="0.25">
      <c r="A81" s="90">
        <f>'Audit dossiers FAM - MAS - EEAP'!A41</f>
        <v>25</v>
      </c>
      <c r="B81" s="91" t="str">
        <f>'Audit dossiers FAM - MAS - EEAP'!B41</f>
        <v>Compte tenu du risque de perturbation du métabolisme phosphocalcique et de déminéralisation osseuse chez les personnes accompagnées (exemples : polyhandicap, psychiatrie, déficit nutritionnel, traitement au long cours par neuroleptiques, antiépileptiques : carbamazépine, phénobarbital, phénytoïne, etc.), une évaluation des facteurs de risque d'ostéoporose est effectuée et un traitement préventif est mis en place si nécessaire</v>
      </c>
      <c r="C81" s="102" t="str">
        <f>'Fichier analyses'!$Q31</f>
        <v>NC</v>
      </c>
      <c r="D81" s="92"/>
      <c r="E81" s="92"/>
      <c r="F81" s="93"/>
      <c r="G81" s="94"/>
    </row>
    <row r="82" spans="1:7" x14ac:dyDescent="0.25">
      <c r="A82" s="175" t="s">
        <v>313</v>
      </c>
      <c r="B82" s="175" t="e">
        <f>'Audit dossiers FAM - MAS - EEAP'!#REF!</f>
        <v>#REF!</v>
      </c>
      <c r="C82" s="175">
        <f>'Fichier analyses'!R38</f>
        <v>1</v>
      </c>
      <c r="D82" s="175"/>
      <c r="E82" s="175"/>
      <c r="F82" s="175"/>
      <c r="G82" s="175"/>
    </row>
    <row r="83" spans="1:7" ht="36" customHeight="1" x14ac:dyDescent="0.25">
      <c r="A83" s="90">
        <f>'Audit dossiers FAM - MAS - EEAP'!A43</f>
        <v>26</v>
      </c>
      <c r="B83" s="91" t="str">
        <f>'Audit dossiers FAM - MAS - EEAP'!B43</f>
        <v>L’expression de la personne accompagnée sur sa douleur est favorisée tout au long de son accompagnement. Une traçabilité de la prise en compte de sa douleur est retrouvée dans son dossier</v>
      </c>
      <c r="C83" s="102" t="str">
        <f>'Fichier analyses'!$Q32</f>
        <v>NC</v>
      </c>
      <c r="D83" s="92"/>
      <c r="E83" s="92"/>
      <c r="F83" s="93"/>
      <c r="G83" s="94"/>
    </row>
    <row r="84" spans="1:7" ht="45" x14ac:dyDescent="0.25">
      <c r="A84" s="90">
        <f>'Audit dossiers FAM - MAS - EEAP'!A44</f>
        <v>27</v>
      </c>
      <c r="B84" s="91" t="str">
        <f>'Audit dossiers FAM - MAS - EEAP'!B44</f>
        <v>Une évaluation de la douleur est systématiquement réalisée à l'entrée et réévaluée à l'aide d'une échelle validée et adaptée (échelle d'hétéro-évaluation: ECPA, algoplus, GED-DI, San Salvadour, DN4... et/ou échelle d'auto-évaluation : EVA... )</v>
      </c>
      <c r="C84" s="102" t="str">
        <f>'Fichier analyses'!$Q33</f>
        <v>NC</v>
      </c>
      <c r="D84" s="92"/>
      <c r="E84" s="92"/>
      <c r="F84" s="93"/>
      <c r="G84" s="94"/>
    </row>
    <row r="85" spans="1:7" ht="30" x14ac:dyDescent="0.25">
      <c r="A85" s="90">
        <f>'Audit dossiers FAM - MAS - EEAP'!A45</f>
        <v>28</v>
      </c>
      <c r="B85" s="91" t="str">
        <f>'Audit dossiers FAM - MAS - EEAP'!B45</f>
        <v>Des techniques non médicamenteuses de gestion de la douleur sont recherchées à l'initiation du traitement et lors des réévaluations régulières (position fauteuil, kinésithérapie, TENS, etc.)</v>
      </c>
      <c r="C85" s="102" t="str">
        <f>'Fichier analyses'!$Q34</f>
        <v>NC</v>
      </c>
      <c r="D85" s="92"/>
      <c r="E85" s="92"/>
      <c r="F85" s="93"/>
      <c r="G85" s="94"/>
    </row>
    <row r="86" spans="1:7" ht="45" x14ac:dyDescent="0.25">
      <c r="A86" s="90">
        <f>'Audit dossiers FAM - MAS - EEAP'!A46</f>
        <v>29</v>
      </c>
      <c r="B86" s="91" t="str">
        <f>'Audit dossiers FAM - MAS - EEAP'!B46</f>
        <v>La traçabilité des prises/administrations des prescriptions conditionnelles d'antalgiques est conforme : si les antalgiques prescrits de manière conditionnelle sont donnés, la traçabilité de la prise est effectuée dans le dossier du patient</v>
      </c>
      <c r="C86" s="102" t="str">
        <f>'Fichier analyses'!$Q35</f>
        <v>NC</v>
      </c>
      <c r="D86" s="92"/>
      <c r="E86" s="92"/>
      <c r="F86" s="93"/>
      <c r="G86" s="94"/>
    </row>
    <row r="87" spans="1:7" ht="30" x14ac:dyDescent="0.25">
      <c r="A87" s="90">
        <f>'Audit dossiers FAM - MAS - EEAP'!A47</f>
        <v>30</v>
      </c>
      <c r="B87" s="91" t="str">
        <f>'Audit dossiers FAM - MAS - EEAP'!B47</f>
        <v xml:space="preserve">Les intervalles de temps entre les doses d'antalgiques sont respectés ainsi que les doses maximales (exemple : paracétamol 500 mg à 1 g toutes les 4 à 6h) </v>
      </c>
      <c r="C87" s="102" t="str">
        <f>'Fichier analyses'!$Q36</f>
        <v>NC</v>
      </c>
      <c r="D87" s="92"/>
      <c r="E87" s="92"/>
      <c r="F87" s="93"/>
      <c r="G87" s="94"/>
    </row>
    <row r="88" spans="1:7" ht="30" x14ac:dyDescent="0.25">
      <c r="A88" s="90">
        <f>'Audit dossiers FAM - MAS - EEAP'!A48</f>
        <v>31</v>
      </c>
      <c r="B88" s="91" t="str">
        <f>'Audit dossiers FAM - MAS - EEAP'!B48</f>
        <v>Les troubles du transit sont recherchés et pris en charge en cas d'utilisation d'antalgique de pallier 2 ou pallier 3</v>
      </c>
      <c r="C88" s="102" t="str">
        <f>'Fichier analyses'!$Q37</f>
        <v>NC</v>
      </c>
      <c r="D88" s="92"/>
      <c r="E88" s="92"/>
      <c r="F88" s="93"/>
      <c r="G88" s="94"/>
    </row>
    <row r="89" spans="1:7" x14ac:dyDescent="0.25">
      <c r="A89" s="175" t="s">
        <v>327</v>
      </c>
      <c r="B89" s="175" t="e">
        <f>'Audit dossiers FAM - MAS - EEAP'!#REF!</f>
        <v>#REF!</v>
      </c>
      <c r="C89" s="175">
        <f>'Fichier analyses'!R46</f>
        <v>0</v>
      </c>
      <c r="D89" s="175"/>
      <c r="E89" s="175"/>
      <c r="F89" s="175"/>
      <c r="G89" s="175"/>
    </row>
    <row r="90" spans="1:7" ht="60" x14ac:dyDescent="0.25">
      <c r="A90" s="90">
        <f>'Audit dossiers FAM - MAS - EEAP'!A50</f>
        <v>32</v>
      </c>
      <c r="B90" s="91" t="str">
        <f>'Audit dossiers FAM - MAS - EEAP'!B50</f>
        <v>Une réévaluation régulière de la molécule, posologie, durée, voie d'administration en fonction des résultats cliniques et biologiques, est mise en place (réévaluation entre la 24ème heure et la 72ème heure justifiée et tracée dans le dossier patient ; justification médicale d'une antibiothérapie de plus de 7 jours retrouvée dans le dossier patient)</v>
      </c>
      <c r="C90" s="102" t="str">
        <f>'Fichier analyses'!$Q38</f>
        <v>NC</v>
      </c>
      <c r="D90" s="92"/>
      <c r="E90" s="92"/>
      <c r="F90" s="93"/>
      <c r="G90" s="94"/>
    </row>
    <row r="91" spans="1:7" x14ac:dyDescent="0.25">
      <c r="A91" s="90">
        <f>'Audit dossiers FAM - MAS - EEAP'!A51</f>
        <v>33</v>
      </c>
      <c r="B91" s="91" t="str">
        <f>'Audit dossiers FAM - MAS - EEAP'!B51</f>
        <v>Une date de fin de traitement est renseignée sur la prescription</v>
      </c>
      <c r="C91" s="102" t="str">
        <f>'Fichier analyses'!$Q39</f>
        <v>NC</v>
      </c>
      <c r="D91" s="92"/>
      <c r="E91" s="92"/>
      <c r="F91" s="93"/>
      <c r="G91" s="94"/>
    </row>
    <row r="92" spans="1:7" x14ac:dyDescent="0.25">
      <c r="A92" s="175" t="s">
        <v>337</v>
      </c>
      <c r="B92" s="175" t="e">
        <f>'Audit dossiers FAM - MAS - EEAP'!#REF!</f>
        <v>#REF!</v>
      </c>
      <c r="C92" s="175">
        <f>'Fichier analyses'!R49</f>
        <v>0</v>
      </c>
      <c r="D92" s="175"/>
      <c r="E92" s="175"/>
      <c r="F92" s="175"/>
      <c r="G92" s="175"/>
    </row>
    <row r="93" spans="1:7" ht="30" x14ac:dyDescent="0.25">
      <c r="A93" s="90">
        <f>'Audit dossiers FAM - MAS - EEAP'!A53</f>
        <v>34</v>
      </c>
      <c r="B93" s="91" t="str">
        <f>'Audit dossiers FAM - MAS - EEAP'!B53</f>
        <v>Une réévaluation du rapport bénéfice/risque est régulièrement effectuée et tracée dans le dossier patient (au moins une fois/an)</v>
      </c>
      <c r="C93" s="102" t="str">
        <f>'Fichier analyses'!$Q40</f>
        <v>NC</v>
      </c>
      <c r="D93" s="92"/>
      <c r="E93" s="92"/>
      <c r="F93" s="93"/>
      <c r="G93" s="94"/>
    </row>
    <row r="94" spans="1:7" x14ac:dyDescent="0.25">
      <c r="A94" s="175" t="s">
        <v>352</v>
      </c>
      <c r="B94" s="175" t="e">
        <f>'Audit dossiers FAM - MAS - EEAP'!#REF!</f>
        <v>#REF!</v>
      </c>
      <c r="C94" s="175">
        <f>'Fichier analyses'!R51</f>
        <v>0</v>
      </c>
      <c r="D94" s="175"/>
      <c r="E94" s="175"/>
      <c r="F94" s="175"/>
      <c r="G94" s="175"/>
    </row>
    <row r="95" spans="1:7" ht="60" x14ac:dyDescent="0.25">
      <c r="A95" s="90">
        <f>'Audit dossiers FAM - MAS - EEAP'!A55</f>
        <v>35</v>
      </c>
      <c r="B95" s="91" t="str">
        <f>'Audit dossiers FAM - MAS - EEAP'!B55</f>
        <v>Les médicaments sont prescrits en tenant compte de la stabilité et de la toxicité des principes actifs et de la galénique de la spécialité (cf liste des comprimés écrasables et gélules ouvrables de l'OMéDIT Normandie  (https://www.omedit-normandie.fr/boite-a-outils/essms-ehpad/ehpad,2179,2395.html)</v>
      </c>
      <c r="C95" s="102" t="str">
        <f>'Fichier analyses'!$Q41</f>
        <v>NC</v>
      </c>
      <c r="D95" s="92"/>
      <c r="E95" s="92"/>
      <c r="F95" s="93"/>
      <c r="G95" s="94"/>
    </row>
    <row r="96" spans="1:7" x14ac:dyDescent="0.25">
      <c r="A96" s="90">
        <f>'Audit dossiers FAM - MAS - EEAP'!A56</f>
        <v>36</v>
      </c>
      <c r="B96" s="91" t="str">
        <f>'Audit dossiers FAM - MAS - EEAP'!B56</f>
        <v>L'administration des médicaments par sonde GPE n'est réalisée que par un IDE</v>
      </c>
      <c r="C96" s="102" t="str">
        <f>'Fichier analyses'!$Q42</f>
        <v>NC</v>
      </c>
      <c r="D96" s="92"/>
      <c r="E96" s="92"/>
      <c r="F96" s="93"/>
      <c r="G96" s="94"/>
    </row>
    <row r="97" spans="1:9" ht="90" x14ac:dyDescent="0.25">
      <c r="A97" s="90">
        <f>'Audit dossiers FAM - MAS - EEAP'!A57</f>
        <v>37</v>
      </c>
      <c r="B97" s="91" t="str">
        <f>'Audit dossiers FAM - MAS - EEAP'!B57</f>
        <v>Une procédure définissant le schéma d'adminsistration des médicaments est formalisée (description des différentes étapes: arrêt de la nutrition entérale et rinçage de la tubulure avec 20-30 mL d'eau ; médicaments pris à jeun strict : attente au moins 30 min après l'arrêt de la nutrition, etc.) (cf fiche 23 guide régional handicap OMéDIT Normandie: https://www.omedit-normandie.fr/media-files/41049/qualite-de-la-prise-en-charge-sur-le-secteur-du-handicap-v7.pdf)</v>
      </c>
      <c r="C97" s="102" t="str">
        <f>'Fichier analyses'!$Q43</f>
        <v>NC</v>
      </c>
      <c r="D97" s="92"/>
      <c r="E97" s="92"/>
      <c r="F97" s="93"/>
      <c r="G97" s="94"/>
    </row>
    <row r="98" spans="1:9" ht="15.75" thickBot="1" x14ac:dyDescent="0.3"/>
    <row r="99" spans="1:9" ht="27" customHeight="1" thickBot="1" x14ac:dyDescent="0.3">
      <c r="A99" s="176" t="s">
        <v>108</v>
      </c>
      <c r="B99" s="177"/>
      <c r="C99" s="177"/>
      <c r="D99" s="177"/>
      <c r="E99" s="177"/>
      <c r="F99" s="177"/>
      <c r="G99" s="178"/>
    </row>
    <row r="101" spans="1:9" ht="21" customHeight="1" x14ac:dyDescent="0.25">
      <c r="A101" s="179" t="s">
        <v>102</v>
      </c>
      <c r="B101" s="179"/>
      <c r="C101" s="179"/>
      <c r="D101" s="179"/>
      <c r="E101" s="179"/>
      <c r="F101" s="179"/>
      <c r="G101" s="179"/>
      <c r="H101" s="114"/>
      <c r="I101" t="s">
        <v>386</v>
      </c>
    </row>
    <row r="102" spans="1:9" x14ac:dyDescent="0.25">
      <c r="A102" s="142" t="s">
        <v>12</v>
      </c>
      <c r="B102" s="142"/>
      <c r="C102" s="142"/>
      <c r="D102" s="142"/>
      <c r="E102" s="142"/>
      <c r="F102" s="142"/>
      <c r="G102" s="142"/>
    </row>
    <row r="103" spans="1:9" x14ac:dyDescent="0.25">
      <c r="A103" s="90">
        <f>'Audit terrain'!A11</f>
        <v>1</v>
      </c>
      <c r="B103" s="91" t="str">
        <f>'Audit terrain'!B11</f>
        <v>Une fiche de déclaration d'évènement indésirable médicamenteux est connue des professionnels</v>
      </c>
      <c r="C103" s="102" t="str">
        <f>'Fichier analyses'!V6</f>
        <v>NC</v>
      </c>
      <c r="D103" s="92"/>
      <c r="E103" s="92"/>
      <c r="F103" s="93"/>
      <c r="G103" s="94"/>
    </row>
    <row r="104" spans="1:9" ht="30" x14ac:dyDescent="0.25">
      <c r="A104" s="90">
        <f>'Audit terrain'!A12</f>
        <v>2</v>
      </c>
      <c r="B104" s="91" t="str">
        <f>'Audit terrain'!B12</f>
        <v>Pour encourager la déclaration des erreurs médicamenteuses, la charte "d'incitation à la déclaration" est connue des professionnels</v>
      </c>
      <c r="C104" s="102" t="str">
        <f>'Fichier analyses'!V7</f>
        <v>NC</v>
      </c>
      <c r="D104" s="92"/>
      <c r="E104" s="92"/>
      <c r="F104" s="93"/>
      <c r="G104" s="94"/>
    </row>
    <row r="105" spans="1:9" x14ac:dyDescent="0.25">
      <c r="A105" s="90">
        <f>'Audit terrain'!A13</f>
        <v>3</v>
      </c>
      <c r="B105" s="91" t="str">
        <f>'Audit terrain'!B13</f>
        <v>Des réunions d'analyses collectives sur les évènements indésirables sont organisées</v>
      </c>
      <c r="C105" s="102" t="str">
        <f>'Fichier analyses'!V8</f>
        <v>NC</v>
      </c>
      <c r="D105" s="92"/>
      <c r="E105" s="92"/>
      <c r="F105" s="93"/>
      <c r="G105" s="94"/>
    </row>
    <row r="106" spans="1:9" ht="30" x14ac:dyDescent="0.25">
      <c r="A106" s="90">
        <f>'Audit terrain'!A14</f>
        <v>4</v>
      </c>
      <c r="B106" s="91" t="str">
        <f>'Audit terrain'!B14</f>
        <v>Les professionnels ont connaissance des actions correctives décidées durant les réunions pluridisciplinaires d'analyse collectives des évènements indésirables</v>
      </c>
      <c r="C106" s="102" t="str">
        <f>'Fichier analyses'!V9</f>
        <v>NC</v>
      </c>
      <c r="D106" s="92"/>
      <c r="E106" s="92"/>
      <c r="F106" s="93"/>
      <c r="G106" s="94"/>
    </row>
    <row r="107" spans="1:9" x14ac:dyDescent="0.25">
      <c r="A107" s="142" t="s">
        <v>7</v>
      </c>
      <c r="B107" s="142"/>
      <c r="C107" s="142"/>
      <c r="D107" s="142"/>
      <c r="E107" s="142"/>
      <c r="F107" s="142"/>
      <c r="G107" s="142"/>
    </row>
    <row r="108" spans="1:9" ht="30" x14ac:dyDescent="0.25">
      <c r="A108" s="90">
        <f>'Audit terrain'!A16</f>
        <v>5</v>
      </c>
      <c r="B108" s="91" t="str">
        <f>'Audit terrain'!B16</f>
        <v>La procédure générale et les protocoles sur l'ensemble du processus de prise en charge médicamenteuse sont accessibles et connus par les équipes médicales et soignantes</v>
      </c>
      <c r="C108" s="102" t="str">
        <f>'Fichier analyses'!V11</f>
        <v>NC</v>
      </c>
      <c r="D108" s="92"/>
      <c r="E108" s="92"/>
      <c r="F108" s="93"/>
      <c r="G108" s="94"/>
    </row>
    <row r="109" spans="1:9" ht="75" x14ac:dyDescent="0.25">
      <c r="A109" s="90">
        <f>'Audit terrain'!A17</f>
        <v>6</v>
      </c>
      <c r="B109" s="91" t="str">
        <f>'Audit terrain'!B17</f>
        <v>Il existe une procédure/protocole formalisant l'organisation et la continuité de la PECM en cas de sorties temporaires (à la journée, week-end famille, transfert, vacances adaptées etc.). Exemples : protocole concernant la sécurisation et la distribution des traitements médicamenteux lors des sorties temporaires (qui prépare les piluliers ? qui aide à la prise ? modalités de traçabilité des prises ? etc.)</v>
      </c>
      <c r="C109" s="102" t="str">
        <f>'Fichier analyses'!V12</f>
        <v>NC</v>
      </c>
      <c r="D109" s="92"/>
      <c r="E109" s="92"/>
      <c r="F109" s="93"/>
      <c r="G109" s="94"/>
    </row>
    <row r="110" spans="1:9" ht="45" x14ac:dyDescent="0.25">
      <c r="A110" s="90">
        <f>'Audit terrain'!A18</f>
        <v>7</v>
      </c>
      <c r="B110" s="91" t="str">
        <f>'Audit terrain'!B18</f>
        <v>Il existe une liste des médicaments préférentiels (Livret thérapeutique) définie en concertation avec le médecin coordonnateur, les médecins traitants et le pharmacien gérant de la PUI ou le pharmacien de l'officine ayant passé convention avec l'ESSMS</v>
      </c>
      <c r="C110" s="102" t="str">
        <f>'Fichier analyses'!V13</f>
        <v>NC</v>
      </c>
      <c r="D110" s="92"/>
      <c r="E110" s="92"/>
      <c r="F110" s="93"/>
      <c r="G110" s="94"/>
    </row>
    <row r="111" spans="1:9" ht="30" x14ac:dyDescent="0.25">
      <c r="A111" s="90">
        <f>'Audit terrain'!A19</f>
        <v>8</v>
      </c>
      <c r="B111" s="91" t="str">
        <f>'Audit terrain'!B19</f>
        <v>La convention avec la pharmacie d'officine, ou la procédure avec la PUI, correspond aux pratiques réelles</v>
      </c>
      <c r="C111" s="102" t="str">
        <f>'Fichier analyses'!V14</f>
        <v>NC</v>
      </c>
      <c r="D111" s="92"/>
      <c r="E111" s="92"/>
      <c r="F111" s="93"/>
      <c r="G111" s="94"/>
    </row>
    <row r="112" spans="1:9" x14ac:dyDescent="0.25">
      <c r="A112" s="142" t="s">
        <v>36</v>
      </c>
      <c r="B112" s="142"/>
      <c r="C112" s="142"/>
      <c r="D112" s="142"/>
      <c r="E112" s="142"/>
      <c r="F112" s="142"/>
      <c r="G112" s="142"/>
    </row>
    <row r="113" spans="1:7" x14ac:dyDescent="0.25">
      <c r="A113" s="90">
        <f>'Audit terrain'!A21</f>
        <v>9</v>
      </c>
      <c r="B113" s="91" t="str">
        <f>'Audit terrain'!B21</f>
        <v>La personne accompagnée est associée à la gestion de son traitement médicamenteux</v>
      </c>
      <c r="C113" s="102" t="str">
        <f>'Fichier analyses'!V16</f>
        <v>NC</v>
      </c>
      <c r="D113" s="92"/>
      <c r="E113" s="92"/>
      <c r="F113" s="93"/>
      <c r="G113" s="94"/>
    </row>
    <row r="114" spans="1:7" ht="60" x14ac:dyDescent="0.25">
      <c r="A114" s="90">
        <f>'Audit terrain'!A22</f>
        <v>10</v>
      </c>
      <c r="B114" s="91" t="str">
        <f>'Audit terrain'!B22</f>
        <v>Lors de l'entrée de la personne accompagnée, ou lors du retour d'une hospitalisation intercurrente, les modifications du traitement (arrêt, substitution ou modification) réalisées à son entrée ou au cours de son hospitalisation sont expliquées à la personne accompagnée et/ou à la famille/entourage</v>
      </c>
      <c r="C114" s="102" t="str">
        <f>'Fichier analyses'!V17</f>
        <v>NC</v>
      </c>
      <c r="D114" s="92"/>
      <c r="E114" s="92"/>
      <c r="F114" s="93"/>
      <c r="G114" s="94"/>
    </row>
    <row r="115" spans="1:7" ht="30" x14ac:dyDescent="0.25">
      <c r="A115" s="90">
        <f>'Audit terrain'!A23</f>
        <v>11</v>
      </c>
      <c r="B115" s="91" t="str">
        <f>'Audit terrain'!B23</f>
        <v xml:space="preserve">Les personnes accompagnées présentant des risques dans la prise en charge médicamenteuse sont identifiées </v>
      </c>
      <c r="C115" s="102" t="str">
        <f>'Fichier analyses'!V18</f>
        <v>NC</v>
      </c>
      <c r="D115" s="92"/>
      <c r="E115" s="92"/>
      <c r="F115" s="93"/>
      <c r="G115" s="94"/>
    </row>
    <row r="116" spans="1:7" x14ac:dyDescent="0.25">
      <c r="A116" s="97"/>
      <c r="B116" s="98"/>
      <c r="C116" s="99"/>
      <c r="D116" s="100"/>
      <c r="E116" s="100"/>
      <c r="F116" s="101"/>
      <c r="G116" s="101"/>
    </row>
    <row r="117" spans="1:7" ht="21" customHeight="1" x14ac:dyDescent="0.25">
      <c r="A117" s="179" t="s">
        <v>16</v>
      </c>
      <c r="B117" s="179"/>
      <c r="C117" s="179"/>
      <c r="D117" s="179"/>
      <c r="E117" s="179"/>
      <c r="F117" s="179"/>
      <c r="G117" s="179"/>
    </row>
    <row r="118" spans="1:7" x14ac:dyDescent="0.25">
      <c r="A118" s="142" t="s">
        <v>34</v>
      </c>
      <c r="B118" s="142"/>
      <c r="C118" s="142"/>
      <c r="D118" s="142"/>
      <c r="E118" s="142"/>
      <c r="F118" s="142"/>
      <c r="G118" s="142"/>
    </row>
    <row r="119" spans="1:7" x14ac:dyDescent="0.25">
      <c r="A119" s="90">
        <f>'Audit terrain'!A28</f>
        <v>12</v>
      </c>
      <c r="B119" s="91" t="str">
        <f>'Audit terrain'!B28</f>
        <v>Les prescriptions orales sont limitées aux urgences vitales</v>
      </c>
      <c r="C119" s="102" t="str">
        <f>'Fichier analyses'!V21</f>
        <v>NC</v>
      </c>
      <c r="D119" s="92"/>
      <c r="E119" s="92"/>
      <c r="F119" s="93"/>
      <c r="G119" s="94"/>
    </row>
    <row r="120" spans="1:7" ht="30" x14ac:dyDescent="0.25">
      <c r="A120" s="90">
        <f>'Audit terrain'!A29</f>
        <v>13</v>
      </c>
      <c r="B120" s="91" t="str">
        <f>'Audit terrain'!B29</f>
        <v>L'accès au logiciel de prescription est sécurisé par un identifiant et un mot de passe confidentiels et reservés exclusivement à chaque prescripteur</v>
      </c>
      <c r="C120" s="102" t="str">
        <f>'Fichier analyses'!V22</f>
        <v>NC</v>
      </c>
      <c r="D120" s="92"/>
      <c r="E120" s="92"/>
      <c r="F120" s="93"/>
      <c r="G120" s="94"/>
    </row>
    <row r="121" spans="1:7" ht="45" x14ac:dyDescent="0.25">
      <c r="A121" s="90">
        <f>'Audit terrain'!A30</f>
        <v>14</v>
      </c>
      <c r="B121" s="91" t="str">
        <f>'Audit terrain'!B30</f>
        <v>Le personnel connait les horaires d'ouverture de la pharmacie.
Les modalités de dépannage sont formalisées et connues en dehors des horaires d'ouverture de la pharmacie (astreinte, dotation pour besoins urgents)</v>
      </c>
      <c r="C121" s="102" t="str">
        <f>'Fichier analyses'!V23</f>
        <v>NC</v>
      </c>
      <c r="D121" s="92"/>
      <c r="E121" s="92"/>
      <c r="F121" s="93"/>
      <c r="G121" s="94"/>
    </row>
    <row r="122" spans="1:7" ht="90" x14ac:dyDescent="0.25">
      <c r="A122" s="90">
        <f>'Audit terrain'!A31</f>
        <v>15</v>
      </c>
      <c r="B122" s="91" t="str">
        <f>'Audit terrain'!B31</f>
        <v xml:space="preserve">L'ESSMS a pris les dispositions adéquates pour que le pharmacien accède aux informations nécessaires pour analyser l'ordonnance. 
Le pharmacien réalise une analyse pharmaceutique au regard des ordonnances originales et des données biologiques.
Ces avis pharmaceutiques sont tracés dans le dossier de la personne accompagnée avec information de l'équipe </v>
      </c>
      <c r="C122" s="102" t="str">
        <f>'Fichier analyses'!V24</f>
        <v>NC</v>
      </c>
      <c r="D122" s="92"/>
      <c r="E122" s="92"/>
      <c r="F122" s="93"/>
      <c r="G122" s="94"/>
    </row>
    <row r="123" spans="1:7" x14ac:dyDescent="0.25">
      <c r="A123" s="90">
        <f>'Audit terrain'!A32</f>
        <v>16</v>
      </c>
      <c r="B123" s="91" t="str">
        <f>'Audit terrain'!B32</f>
        <v>Les retraits de lot sont mis en œuvre dès publication de l'alerte</v>
      </c>
      <c r="C123" s="102" t="str">
        <f>'Fichier analyses'!V25</f>
        <v>NC</v>
      </c>
      <c r="D123" s="92"/>
      <c r="E123" s="92"/>
      <c r="F123" s="93"/>
      <c r="G123" s="94"/>
    </row>
    <row r="124" spans="1:7" ht="30" x14ac:dyDescent="0.25">
      <c r="A124" s="90">
        <f>'Audit terrain'!A33</f>
        <v>17</v>
      </c>
      <c r="B124" s="91" t="str">
        <f>'Audit terrain'!B33</f>
        <v>Les délivrances nominatives arrivent dans des contenants scellés (bacs, tiroirs, casiers, sachets…) adaptés au mode de rangement de l'établissement</v>
      </c>
      <c r="C124" s="102" t="str">
        <f>'Fichier analyses'!V26</f>
        <v>NC</v>
      </c>
      <c r="D124" s="92"/>
      <c r="E124" s="92"/>
      <c r="F124" s="93"/>
      <c r="G124" s="94"/>
    </row>
    <row r="125" spans="1:7" ht="45" x14ac:dyDescent="0.25">
      <c r="A125" s="90">
        <f>'Audit terrain'!A34</f>
        <v>18</v>
      </c>
      <c r="B125" s="91" t="str">
        <f>'Audit terrain'!B34</f>
        <v>Si un médicament n'est pas délivré, le pharmacien vous en donne la raison et propose une substitution au médecin traitant. 
L'intervention est tracée</v>
      </c>
      <c r="C125" s="102" t="str">
        <f>'Fichier analyses'!V27</f>
        <v>NC</v>
      </c>
      <c r="D125" s="92"/>
      <c r="E125" s="92"/>
      <c r="F125" s="93"/>
      <c r="G125" s="94"/>
    </row>
    <row r="126" spans="1:7" x14ac:dyDescent="0.25">
      <c r="A126" s="142" t="s">
        <v>14</v>
      </c>
      <c r="B126" s="142"/>
      <c r="C126" s="142"/>
      <c r="D126" s="142"/>
      <c r="E126" s="142"/>
      <c r="F126" s="142"/>
      <c r="G126" s="142"/>
    </row>
    <row r="127" spans="1:7" ht="30" x14ac:dyDescent="0.25">
      <c r="A127" s="90">
        <f>'Audit terrain'!A36</f>
        <v>19</v>
      </c>
      <c r="B127" s="91" t="str">
        <f>'Audit terrain'!B36</f>
        <v>Les préparations des doses à administrer sont réalisées conformément à la réglementation (personnel habilité, local et condition de travail adaptés)</v>
      </c>
      <c r="C127" s="102" t="str">
        <f>'Fichier analyses'!V29</f>
        <v>NC</v>
      </c>
      <c r="D127" s="92"/>
      <c r="E127" s="92"/>
      <c r="F127" s="93"/>
      <c r="G127" s="94"/>
    </row>
    <row r="128" spans="1:7" ht="75" x14ac:dyDescent="0.25">
      <c r="A128" s="90">
        <f>'Audit terrain'!A37</f>
        <v>20</v>
      </c>
      <c r="B128" s="91" t="str">
        <f>'Audit terrain'!B37</f>
        <v>La préparation des doses à administrer respecte la période de préparation :
- sur maximum 7 jours si les médicaments sont déconditionnés (sortis de leur blister, leur stabilité n'est plus garantie)
- jusqu'à 28 jours toléré, si le conditionnement primaire de tous les médicaments est conservé, mais période supérieure à 7 jours à éviter car complique les modifications du traitement</v>
      </c>
      <c r="C128" s="102" t="str">
        <f>'Fichier analyses'!V30</f>
        <v>NC</v>
      </c>
      <c r="D128" s="92"/>
      <c r="E128" s="92"/>
      <c r="F128" s="93"/>
      <c r="G128" s="94"/>
    </row>
    <row r="129" spans="1:7" ht="45" x14ac:dyDescent="0.25">
      <c r="A129" s="90">
        <f>'Audit terrain'!A38</f>
        <v>21</v>
      </c>
      <c r="B129" s="91" t="str">
        <f>'Audit terrain'!B38</f>
        <v>A l'ESSMS comme à la pharmacie (officine ou PUI), une organisation a été mise en œuvre pour limiter le plus possible l'interruption de tâche de la personne en charge de la préparation des doses à administrer</v>
      </c>
      <c r="C129" s="102" t="str">
        <f>'Fichier analyses'!V31</f>
        <v>NC</v>
      </c>
      <c r="D129" s="92"/>
      <c r="E129" s="92"/>
      <c r="F129" s="93"/>
      <c r="G129" s="94"/>
    </row>
    <row r="130" spans="1:7" x14ac:dyDescent="0.25">
      <c r="A130" s="90">
        <f>'Audit terrain'!A39</f>
        <v>22</v>
      </c>
      <c r="B130" s="91" t="str">
        <f>'Audit terrain'!B39</f>
        <v>Un double contrôle des tiroirs ou piluliers préparés est effectué</v>
      </c>
      <c r="C130" s="102" t="str">
        <f>'Fichier analyses'!V32</f>
        <v>NC</v>
      </c>
      <c r="D130" s="92"/>
      <c r="E130" s="92"/>
      <c r="F130" s="93"/>
      <c r="G130" s="94"/>
    </row>
    <row r="131" spans="1:7" ht="30" x14ac:dyDescent="0.25">
      <c r="A131" s="90">
        <f>'Audit terrain'!A40</f>
        <v>23</v>
      </c>
      <c r="B131" s="91" t="str">
        <f>'Audit terrain'!B40</f>
        <v>La préparation et l'administration des médicaments sont faites au regard de la prescription initiale, et non d'une retranscription de cette prescription</v>
      </c>
      <c r="C131" s="102" t="str">
        <f>'Fichier analyses'!V33</f>
        <v>NC</v>
      </c>
      <c r="D131" s="92"/>
      <c r="E131" s="92"/>
      <c r="F131" s="93"/>
      <c r="G131" s="94"/>
    </row>
    <row r="132" spans="1:7" ht="45" x14ac:dyDescent="0.25">
      <c r="A132" s="90">
        <f>'Audit terrain'!A41</f>
        <v>24</v>
      </c>
      <c r="B132" s="91" t="str">
        <f>'Audit terrain'!B41</f>
        <v>Le pilulier utilisé pour apporter les doses à administrer jusqu'à  la personne accompagnée est identifié avec nom, prénom, date de naissance, jour et moment de prise, éventuellement photo de la personne accompagnée</v>
      </c>
      <c r="C132" s="102" t="str">
        <f>'Fichier analyses'!V34</f>
        <v>NC</v>
      </c>
      <c r="D132" s="92"/>
      <c r="E132" s="92"/>
      <c r="F132" s="93"/>
      <c r="G132" s="94"/>
    </row>
    <row r="133" spans="1:7" ht="75" x14ac:dyDescent="0.25">
      <c r="A133" s="90">
        <f>'Audit terrain'!A42</f>
        <v>25</v>
      </c>
      <c r="B133" s="91" t="str">
        <f>'Audit terrain'!B42</f>
        <v>En cas d'utilisation de pot / gobelet / cupule propre, le contenant doit prévenir tout risque lié à l'identitovigilance : identification sur le godet et non le couvercle du nom, prénom, date de naissance de la personne accompagnée…(pour éviter les erreurs d'identification par échange accidentel de couvercles)
En cas de contenant réutilisable, les modalités de nettoyage entre chaque utilisation sont définies</v>
      </c>
      <c r="C133" s="102" t="str">
        <f>'Fichier analyses'!V35</f>
        <v>NC</v>
      </c>
      <c r="D133" s="92"/>
      <c r="E133" s="92"/>
      <c r="F133" s="93"/>
      <c r="G133" s="94"/>
    </row>
    <row r="134" spans="1:7" x14ac:dyDescent="0.25">
      <c r="A134" s="90">
        <f>'Audit terrain'!A43</f>
        <v>26</v>
      </c>
      <c r="B134" s="91" t="str">
        <f>'Audit terrain'!B43</f>
        <v xml:space="preserve">Les dimensions du tiroir ou pilulier sont adaptées au volume des produits et au moment de prise </v>
      </c>
      <c r="C134" s="102" t="str">
        <f>'Fichier analyses'!V36</f>
        <v>NC</v>
      </c>
      <c r="D134" s="92"/>
      <c r="E134" s="92"/>
      <c r="F134" s="93"/>
      <c r="G134" s="94"/>
    </row>
    <row r="135" spans="1:7" x14ac:dyDescent="0.25">
      <c r="A135" s="90">
        <f>'Audit terrain'!A44</f>
        <v>27</v>
      </c>
      <c r="B135" s="91" t="str">
        <f>'Audit terrain'!B44</f>
        <v>Les tiroirs sont visuellement propres (nettoyage organisé)</v>
      </c>
      <c r="C135" s="102" t="str">
        <f>'Fichier analyses'!V37</f>
        <v>NC</v>
      </c>
      <c r="D135" s="92"/>
      <c r="E135" s="92"/>
      <c r="F135" s="93"/>
      <c r="G135" s="94"/>
    </row>
    <row r="136" spans="1:7" ht="30" x14ac:dyDescent="0.25">
      <c r="A136" s="90">
        <f>'Audit terrain'!A45</f>
        <v>28</v>
      </c>
      <c r="B136" s="91" t="str">
        <f>'Audit terrain'!B45</f>
        <v>A l'intérieur du tiroir ou pilulier, tous les médicaments sont identifiables INDIVIDUELLEMENT (nom du médicament, dosage, numéro de lot, date de péremption…)</v>
      </c>
      <c r="C136" s="102" t="str">
        <f>'Fichier analyses'!V38</f>
        <v>NC</v>
      </c>
      <c r="D136" s="92"/>
      <c r="E136" s="92"/>
      <c r="F136" s="93"/>
      <c r="G136" s="94"/>
    </row>
    <row r="137" spans="1:7" ht="75" x14ac:dyDescent="0.25">
      <c r="A137" s="90">
        <f>'Audit terrain'!A46</f>
        <v>29</v>
      </c>
      <c r="B137" s="91" t="str">
        <f>'Audit terrain'!B46</f>
        <v>Les médicaments en "si besoin" sont rangés : 
- dans le casier nominatif de chaque personne accompagnée
- et éventuellement dans le chariot d'administration ; chaque boite est identifiée avec nom, prénom et date de naissance de la personne accompagnée de manière à éviter les confusions de médicaments et de dosage</v>
      </c>
      <c r="C137" s="102" t="str">
        <f>'Fichier analyses'!V39</f>
        <v>NC</v>
      </c>
      <c r="D137" s="92"/>
      <c r="E137" s="92"/>
      <c r="F137" s="93"/>
      <c r="G137" s="94"/>
    </row>
    <row r="138" spans="1:7" ht="45" x14ac:dyDescent="0.25">
      <c r="A138" s="90">
        <f>'Audit terrain'!A47</f>
        <v>30</v>
      </c>
      <c r="B138" s="91" t="str">
        <f>'Audit terrain'!B47</f>
        <v>En cas de modification d'un traitement (remplacement, suppression), le médicament concerné est immédiatement (et avant la prise suivante) remplacé ou retiré du pilulier de la personne accompagnée</v>
      </c>
      <c r="C138" s="102" t="str">
        <f>'Fichier analyses'!V40</f>
        <v>NC</v>
      </c>
      <c r="D138" s="92"/>
      <c r="E138" s="92"/>
      <c r="F138" s="93"/>
      <c r="G138" s="94"/>
    </row>
    <row r="139" spans="1:7" ht="30" x14ac:dyDescent="0.25">
      <c r="A139" s="90">
        <f>'Audit terrain'!A48</f>
        <v>31</v>
      </c>
      <c r="B139" s="91" t="str">
        <f>'Audit terrain'!B48</f>
        <v>L'IDE qui prépare les médicaments dispose de la liste des médicaments à ne pas écraser et la liste des gélules à ne pas ouvrir</v>
      </c>
      <c r="C139" s="102" t="str">
        <f>'Fichier analyses'!V41</f>
        <v>NC</v>
      </c>
      <c r="D139" s="92"/>
      <c r="E139" s="92"/>
      <c r="F139" s="93"/>
      <c r="G139" s="94"/>
    </row>
    <row r="140" spans="1:7" ht="45" x14ac:dyDescent="0.25">
      <c r="A140" s="90">
        <f>'Audit terrain'!A49</f>
        <v>32</v>
      </c>
      <c r="B140" s="91" t="str">
        <f>'Audit terrain'!B49</f>
        <v>Les médicaments multidoses (solutions buvables,  stylo injecteur d'insuline, pommades…) sont systématiquement nominatifs et individuels (jamais partagés entre plusieurs personnes accompagnées)</v>
      </c>
      <c r="C140" s="102" t="str">
        <f>'Fichier analyses'!V42</f>
        <v>NC</v>
      </c>
      <c r="D140" s="92"/>
      <c r="E140" s="92"/>
      <c r="F140" s="93"/>
      <c r="G140" s="94"/>
    </row>
    <row r="141" spans="1:7" ht="30" x14ac:dyDescent="0.25">
      <c r="A141" s="90">
        <f>'Audit terrain'!A50</f>
        <v>33</v>
      </c>
      <c r="B141" s="91" t="str">
        <f>'Audit terrain'!B50</f>
        <v>Les médicaments multidoses ou écrasés sont préparés extemporanément (au plus près du moment de l'administration) pour éviter la dégradation des médicaments, exclusivement par l'IDE</v>
      </c>
      <c r="C141" s="102" t="str">
        <f>'Fichier analyses'!V43</f>
        <v>NC</v>
      </c>
      <c r="D141" s="92"/>
      <c r="E141" s="92"/>
      <c r="F141" s="93"/>
      <c r="G141" s="94"/>
    </row>
    <row r="142" spans="1:7" ht="30" x14ac:dyDescent="0.25">
      <c r="A142" s="90">
        <f>'Audit terrain'!A51</f>
        <v>34</v>
      </c>
      <c r="B142" s="91" t="str">
        <f>'Audit terrain'!B51</f>
        <v>Sur les médicaments multidoses, les dates d'ouverture et de limite d'utilisation sont inscrites sur le flacon et non le conditionnement extérieur</v>
      </c>
      <c r="C142" s="102" t="str">
        <f>'Fichier analyses'!V44</f>
        <v>NC</v>
      </c>
      <c r="D142" s="92"/>
      <c r="E142" s="92"/>
      <c r="F142" s="93"/>
      <c r="G142" s="94"/>
    </row>
    <row r="143" spans="1:7" ht="30" x14ac:dyDescent="0.25">
      <c r="A143" s="90">
        <f>'Audit terrain'!A52</f>
        <v>35</v>
      </c>
      <c r="B143" s="91" t="str">
        <f>'Audit terrain'!B52</f>
        <v>Les différentes solutions buvables et/ou médicaments écrasés pour la personne accompagnée ne sont jamais mélangés ensemble dans un seul et même contenant</v>
      </c>
      <c r="C143" s="102" t="str">
        <f>'Fichier analyses'!V45</f>
        <v>NC</v>
      </c>
      <c r="D143" s="92"/>
      <c r="E143" s="92"/>
      <c r="F143" s="93"/>
      <c r="G143" s="94"/>
    </row>
    <row r="144" spans="1:7" ht="45" x14ac:dyDescent="0.25">
      <c r="A144" s="90">
        <f>'Audit terrain'!A53</f>
        <v>36</v>
      </c>
      <c r="B144" s="91" t="str">
        <f>'Audit terrain'!B53</f>
        <v>Le matériel utilisé pour couper/écraser les comprimés est adapté : facilement nettoyable, de préférence sans contact direct avec le médicament (placé dans un sachet ou cupule), pas de mélange de comprimés</v>
      </c>
      <c r="C144" s="102" t="str">
        <f>'Fichier analyses'!V46</f>
        <v>NC</v>
      </c>
      <c r="D144" s="92"/>
      <c r="E144" s="92"/>
      <c r="F144" s="93"/>
      <c r="G144" s="94"/>
    </row>
    <row r="145" spans="1:7" ht="30" x14ac:dyDescent="0.25">
      <c r="A145" s="90">
        <f>'Audit terrain'!A54</f>
        <v>37</v>
      </c>
      <c r="B145" s="91" t="str">
        <f>'Audit terrain'!B54</f>
        <v>L'établissement dispose d'une base de données sur le médicament, certifiée par la Haute Autorité de Santé</v>
      </c>
      <c r="C145" s="102" t="str">
        <f>'Fichier analyses'!V47</f>
        <v>NC</v>
      </c>
      <c r="D145" s="92"/>
      <c r="E145" s="92"/>
      <c r="F145" s="93"/>
      <c r="G145" s="94"/>
    </row>
    <row r="146" spans="1:7" ht="30" x14ac:dyDescent="0.25">
      <c r="A146" s="90">
        <f>'Audit terrain'!A55</f>
        <v>38</v>
      </c>
      <c r="B146" s="91" t="str">
        <f>'Audit terrain'!B55</f>
        <v>L'identité de la personne accompagnée est vérifiée et tracée à chaque administration (changement de place à table, changement de chambre, chambre double, trombinoscope)</v>
      </c>
      <c r="C146" s="102" t="str">
        <f>'Fichier analyses'!V48</f>
        <v>NC</v>
      </c>
      <c r="D146" s="92"/>
      <c r="E146" s="92"/>
      <c r="F146" s="93"/>
      <c r="G146" s="94"/>
    </row>
    <row r="147" spans="1:7" x14ac:dyDescent="0.25">
      <c r="A147" s="90">
        <f>'Audit terrain'!A56</f>
        <v>39</v>
      </c>
      <c r="B147" s="91" t="str">
        <f>'Audit terrain'!B56</f>
        <v>La concordance entre les doses préparées et la prescription est réalisée</v>
      </c>
      <c r="C147" s="102" t="str">
        <f>'Fichier analyses'!V49</f>
        <v>NC</v>
      </c>
      <c r="D147" s="92"/>
      <c r="E147" s="92"/>
      <c r="F147" s="93"/>
      <c r="G147" s="94"/>
    </row>
    <row r="148" spans="1:7" ht="30" x14ac:dyDescent="0.25">
      <c r="A148" s="90">
        <f>'Audit terrain'!A57</f>
        <v>40</v>
      </c>
      <c r="B148" s="91" t="str">
        <f>'Audit terrain'!B57</f>
        <v>L'administration des médicaments est tracée en temps réel sur un support validé, au regard de la prescription (y compris pour les médicaments en prescription conditionnelle)</v>
      </c>
      <c r="C148" s="102" t="str">
        <f>'Fichier analyses'!V50</f>
        <v>NC</v>
      </c>
      <c r="D148" s="92"/>
      <c r="E148" s="92"/>
      <c r="F148" s="93"/>
      <c r="G148" s="94"/>
    </row>
    <row r="149" spans="1:7" ht="30" x14ac:dyDescent="0.25">
      <c r="A149" s="90">
        <f>'Audit terrain'!A58</f>
        <v>41</v>
      </c>
      <c r="B149" s="91" t="str">
        <f>'Audit terrain'!B58</f>
        <v>L'aide à la prise est réalisée au regard de la prescription ou du plan de soins consultés en amont par l'IDE lors de la préparation des doses à administrer</v>
      </c>
      <c r="C149" s="102" t="str">
        <f>'Fichier analyses'!V51</f>
        <v>NC</v>
      </c>
      <c r="D149" s="92"/>
      <c r="E149" s="92"/>
      <c r="F149" s="93"/>
      <c r="G149" s="94"/>
    </row>
    <row r="150" spans="1:7" ht="30" x14ac:dyDescent="0.25">
      <c r="A150" s="90">
        <f>'Audit terrain'!A59</f>
        <v>42</v>
      </c>
      <c r="B150" s="91" t="str">
        <f>'Audit terrain'!B59</f>
        <v xml:space="preserve">La non-administration et son motif sont tracés dans le dossier médical (refus, problèmes de déglutition…) et le médecin coordonnateur ou médecin traitant en est informé </v>
      </c>
      <c r="C150" s="102" t="str">
        <f>'Fichier analyses'!V52</f>
        <v>NC</v>
      </c>
      <c r="D150" s="92"/>
      <c r="E150" s="92"/>
      <c r="F150" s="93"/>
      <c r="G150" s="94"/>
    </row>
    <row r="151" spans="1:7" x14ac:dyDescent="0.25">
      <c r="A151" s="90">
        <f>'Audit terrain'!A60</f>
        <v>43</v>
      </c>
      <c r="B151" s="91" t="str">
        <f>'Audit terrain'!B60</f>
        <v>La personne qui administre les médicaments est identifiée</v>
      </c>
      <c r="C151" s="102" t="str">
        <f>'Fichier analyses'!V53</f>
        <v>NC</v>
      </c>
      <c r="D151" s="92"/>
      <c r="E151" s="92"/>
      <c r="F151" s="93"/>
      <c r="G151" s="94"/>
    </row>
    <row r="152" spans="1:7" x14ac:dyDescent="0.25">
      <c r="A152" s="90">
        <f>'Audit terrain'!A61</f>
        <v>44</v>
      </c>
      <c r="B152" s="91" t="str">
        <f>'Audit terrain'!B61</f>
        <v>La personne qui réalise l'aide à la prise est identifiée</v>
      </c>
      <c r="C152" s="102" t="str">
        <f>'Fichier analyses'!V54</f>
        <v>NC</v>
      </c>
      <c r="D152" s="92"/>
      <c r="E152" s="92"/>
      <c r="F152" s="93"/>
      <c r="G152" s="94"/>
    </row>
    <row r="153" spans="1:7" ht="30" x14ac:dyDescent="0.25">
      <c r="A153" s="90">
        <f>'Audit terrain'!A62</f>
        <v>45</v>
      </c>
      <c r="B153" s="91" t="str">
        <f>'Audit terrain'!B62</f>
        <v>Les personnes chargées d'aide à la prise des médicaments informent l'IDE de toute difficulté survenue lors de l'administration</v>
      </c>
      <c r="C153" s="102" t="str">
        <f>'Fichier analyses'!V55</f>
        <v>NC</v>
      </c>
      <c r="D153" s="92"/>
      <c r="E153" s="92"/>
      <c r="F153" s="93"/>
      <c r="G153" s="94"/>
    </row>
    <row r="154" spans="1:7" ht="157.5" customHeight="1" x14ac:dyDescent="0.25">
      <c r="A154" s="90">
        <f>'Audit terrain'!A63</f>
        <v>46</v>
      </c>
      <c r="B154" s="91" t="str">
        <f>'Audit terrain'!B63</f>
        <v>Les médicaments stupéfiants (opioïdes)  ne sont administrés que par un IDE ou un médecin.
En l'absence d'IDE (nuit, week-end etc.), les interdoses de stupéfiants per os peuvent éventuellement être données par un Aide-Soignant, un Auxiliaire de Puériculture, un Aide Médico-Psychologique ou un Accompagnant Educatif et Social uniquement dans les conditions cumulatives suivantes :
-recours exceptionnel, après évaluation par l'équipe douleur sans autre alternative ni médicamenteuse ni d'organisation
- seulement pour la voie orale, formes unidoses ne nécessitant aucune adaptation posologique
- uniquement par un AS, auxiliaire de puériculture, AMP ou AES, volontaire et formé
- stockage sécurisé : coffre réservé aux stupéfiants de nuit différent du coffre de stupéfiant</v>
      </c>
      <c r="C154" s="102" t="str">
        <f>'Fichier analyses'!V56</f>
        <v>NC</v>
      </c>
      <c r="D154" s="92"/>
      <c r="E154" s="92"/>
      <c r="F154" s="93"/>
      <c r="G154" s="94"/>
    </row>
    <row r="155" spans="1:7" ht="30" x14ac:dyDescent="0.25">
      <c r="A155" s="90">
        <f>'Audit terrain'!A64</f>
        <v>47</v>
      </c>
      <c r="B155" s="91" t="str">
        <f>'Audit terrain'!B64</f>
        <v>Pour les personnes accompagnées non autonomes, aucun traitement médicamenteux n'est retrouvé dans la chambre (même de manière sécurisée)</v>
      </c>
      <c r="C155" s="102" t="str">
        <f>'Fichier analyses'!V57</f>
        <v>NC</v>
      </c>
      <c r="D155" s="92"/>
      <c r="E155" s="92"/>
      <c r="F155" s="93"/>
      <c r="G155" s="94"/>
    </row>
    <row r="156" spans="1:7" ht="45" x14ac:dyDescent="0.25">
      <c r="A156" s="90">
        <f>'Audit terrain'!A65</f>
        <v>48</v>
      </c>
      <c r="B156" s="91" t="str">
        <f>'Audit terrain'!B65</f>
        <v>Si la personne accompagnée gère seule son traitement, les conditions de gestion et de détention des médicaments dans sa chambre sont sécurisées ET une réévaluation régulière de l'autonomie de la personne accompagnée est effectuée et tracée</v>
      </c>
      <c r="C156" s="102" t="str">
        <f>'Fichier analyses'!V58</f>
        <v>NC</v>
      </c>
      <c r="D156" s="92"/>
      <c r="E156" s="92"/>
      <c r="F156" s="93"/>
      <c r="G156" s="94"/>
    </row>
    <row r="157" spans="1:7" ht="45" x14ac:dyDescent="0.25">
      <c r="A157" s="90">
        <f>'Audit terrain'!A66</f>
        <v>49</v>
      </c>
      <c r="B157" s="91" t="str">
        <f>'Audit terrain'!B66</f>
        <v>Dans le cas où la personne accompagnée est autonome, les IDE, médecins ou le pharmacien lui expliquent le traitement, les consignes particulières de prises (avant, pendant, après le repas...) et s'assurent de sa compréhension</v>
      </c>
      <c r="C157" s="102" t="str">
        <f>'Fichier analyses'!V59</f>
        <v>NC</v>
      </c>
      <c r="D157" s="92"/>
      <c r="E157" s="92"/>
      <c r="F157" s="93"/>
      <c r="G157" s="94"/>
    </row>
    <row r="158" spans="1:7" x14ac:dyDescent="0.25">
      <c r="A158" s="142" t="s">
        <v>15</v>
      </c>
      <c r="B158" s="142"/>
      <c r="C158" s="142"/>
      <c r="D158" s="142"/>
      <c r="E158" s="142"/>
      <c r="F158" s="142"/>
      <c r="G158" s="142"/>
    </row>
    <row r="159" spans="1:7" ht="45" x14ac:dyDescent="0.25">
      <c r="A159" s="90">
        <f>'Audit terrain'!A68</f>
        <v>50</v>
      </c>
      <c r="B159" s="91" t="str">
        <f>'Audit terrain'!B68</f>
        <v>Les médicaments sont détenus dans des locaux (armoires ou autres dispositifs de rangement) fermés à clé ou disposant d'un mode de fermeture assurant la même sécurité avec accès uniquement aux personnes habilitées</v>
      </c>
      <c r="C159" s="102" t="str">
        <f>'Fichier analyses'!V61</f>
        <v>NC</v>
      </c>
      <c r="D159" s="92"/>
      <c r="E159" s="92"/>
      <c r="F159" s="93"/>
      <c r="G159" s="94"/>
    </row>
    <row r="160" spans="1:7" ht="45" x14ac:dyDescent="0.25">
      <c r="A160" s="90">
        <f>'Audit terrain'!A69</f>
        <v>51</v>
      </c>
      <c r="B160" s="91" t="str">
        <f>'Audit terrain'!B69</f>
        <v>En dehors des piluliers et de la dotation, le stockage des médicaments des personnes accompagnées est nominatif (tous les traitements d'une personne accompagnée sont rangés ensemble)</v>
      </c>
      <c r="C160" s="102" t="str">
        <f>'Fichier analyses'!V62</f>
        <v>NC</v>
      </c>
      <c r="D160" s="92"/>
      <c r="E160" s="92"/>
      <c r="F160" s="93"/>
      <c r="G160" s="94"/>
    </row>
    <row r="161" spans="1:7" ht="45" x14ac:dyDescent="0.25">
      <c r="A161" s="90">
        <f>'Audit terrain'!A70</f>
        <v>52</v>
      </c>
      <c r="B161" s="91" t="str">
        <f>'Audit terrain'!B70</f>
        <v>Dans votre établissement, le réfrigérateur est dédié au rangement des médicaments (pas de nourriture, prélèvements biologiques) avec traçabilité du nettoyage et de suivi de température au moins quotidien</v>
      </c>
      <c r="C161" s="102" t="str">
        <f>'Fichier analyses'!V63</f>
        <v>NC</v>
      </c>
      <c r="D161" s="92"/>
      <c r="E161" s="92"/>
      <c r="F161" s="93"/>
      <c r="G161" s="94"/>
    </row>
    <row r="162" spans="1:7" ht="45" x14ac:dyDescent="0.25">
      <c r="A162" s="90">
        <f>'Audit terrain'!A71</f>
        <v>53</v>
      </c>
      <c r="B162" s="91" t="str">
        <f>'Audit terrain'!B71</f>
        <v>Votre établissement dispose d'un document décrivant la procédure à mettre en œuvre si la température du réfrigérateur n'est pas comprise entre +2°C et +8°C, incluant l'obligation de prévenir systématiquement le pharmacien</v>
      </c>
      <c r="C162" s="102" t="str">
        <f>'Fichier analyses'!V64</f>
        <v>NC</v>
      </c>
      <c r="D162" s="92"/>
      <c r="E162" s="92"/>
      <c r="F162" s="93"/>
      <c r="G162" s="94"/>
    </row>
    <row r="163" spans="1:7" ht="30" x14ac:dyDescent="0.25">
      <c r="A163" s="90">
        <f>'Audit terrain'!A72</f>
        <v>54</v>
      </c>
      <c r="B163" s="91" t="str">
        <f>'Audit terrain'!B72</f>
        <v>Le principe de rangement des médicaments permet d'éloigner physiquement les médicaments à risque de confusion</v>
      </c>
      <c r="C163" s="102" t="str">
        <f>'Fichier analyses'!V65</f>
        <v>NC</v>
      </c>
      <c r="D163" s="92"/>
      <c r="E163" s="92"/>
      <c r="F163" s="93"/>
      <c r="G163" s="94"/>
    </row>
    <row r="164" spans="1:7" ht="75" x14ac:dyDescent="0.25">
      <c r="A164" s="90">
        <f>'Audit terrain'!A73</f>
        <v>55</v>
      </c>
      <c r="B164" s="91" t="str">
        <f>'Audit terrain'!B73</f>
        <v xml:space="preserve">Les médicaments stupéfiants sont conservés dans un dispositif de rangement (armoire ou coffre sécurisé) :
- séparé et banalisé 
- fermé à clé après chaque utilisation 
- réservé à cet usage </v>
      </c>
      <c r="C164" s="102" t="str">
        <f>'Fichier analyses'!V66</f>
        <v>NC</v>
      </c>
      <c r="D164" s="92"/>
      <c r="E164" s="92"/>
      <c r="F164" s="93"/>
      <c r="G164" s="94"/>
    </row>
    <row r="165" spans="1:7" ht="60" x14ac:dyDescent="0.25">
      <c r="A165" s="90">
        <f>'Audit terrain'!A74</f>
        <v>56</v>
      </c>
      <c r="B165" s="91" t="str">
        <f>'Audit terrain'!B74</f>
        <v xml:space="preserve">Toute sortie de stock de médicaments stupéfiants sur la dotation pour besoins urgents est régularisée par une ordonnance nominative.
Pour chaque  personne accompagnée, une comptabilité individuelle, à l'unité, de réception/administration/retour pharmacie des stupéfiants doit être tenue </v>
      </c>
      <c r="C165" s="102" t="str">
        <f>'Fichier analyses'!V67</f>
        <v>NC</v>
      </c>
      <c r="D165" s="92"/>
      <c r="E165" s="92"/>
      <c r="F165" s="93"/>
      <c r="G165" s="94"/>
    </row>
    <row r="166" spans="1:7" ht="30" x14ac:dyDescent="0.25">
      <c r="A166" s="90">
        <f>'Audit terrain'!A75</f>
        <v>57</v>
      </c>
      <c r="B166" s="91" t="str">
        <f>'Audit terrain'!B75</f>
        <v>Les bouteilles d'oxygène au sein de l'établissement sont détenues dans un local identifié, aéré et loin de toute source de chaleur et sont arrimées et en position verticale</v>
      </c>
      <c r="C166" s="102" t="str">
        <f>'Fichier analyses'!V68</f>
        <v>NC</v>
      </c>
      <c r="D166" s="92"/>
      <c r="E166" s="92"/>
      <c r="F166" s="93"/>
      <c r="G166" s="94"/>
    </row>
    <row r="167" spans="1:7" ht="60" x14ac:dyDescent="0.25">
      <c r="A167" s="90">
        <f>'Audit terrain'!A76</f>
        <v>58</v>
      </c>
      <c r="B167" s="91" t="str">
        <f>'Audit terrain'!B76</f>
        <v xml:space="preserve">Les médicaments pour besoins urgents sont :
 - séparés des médicaments des personnes accompagnées 
 - sont accessibles rapidement en cas de besoin uniquement par les IDE, cadre soignant, médecin coordonnateur, pharmacien </v>
      </c>
      <c r="C167" s="102" t="str">
        <f>'Fichier analyses'!V69</f>
        <v>NC</v>
      </c>
      <c r="D167" s="92"/>
      <c r="E167" s="92"/>
      <c r="F167" s="93"/>
      <c r="G167" s="94"/>
    </row>
    <row r="168" spans="1:7" ht="60" x14ac:dyDescent="0.25">
      <c r="A168" s="90">
        <f>'Audit terrain'!A77</f>
        <v>59</v>
      </c>
      <c r="B168" s="91" t="str">
        <f>'Audit terrain'!B77</f>
        <v>Le stock de médicaments pour besoins urgents de l'établissement a fait l'objet d'une dotation qualitative et quantitative, définie par le médecin coordonnateur et révisée au moins une fois par an. 
La gestion des stocks et des périmés est organisée et tracée</v>
      </c>
      <c r="C168" s="102" t="str">
        <f>'Fichier analyses'!V70</f>
        <v>NC</v>
      </c>
      <c r="D168" s="92"/>
      <c r="E168" s="92"/>
      <c r="F168" s="93"/>
      <c r="G168" s="94"/>
    </row>
    <row r="169" spans="1:7" ht="30" x14ac:dyDescent="0.25">
      <c r="A169" s="90">
        <f>'Audit terrain'!A78</f>
        <v>60</v>
      </c>
      <c r="B169" s="91" t="str">
        <f>'Audit terrain'!B78</f>
        <v>Les professionnels ont été formés aux enjeux sécuritaires, environnementaux et économiques de l'élimination des médicaments non utilisés</v>
      </c>
      <c r="C169" s="102" t="str">
        <f>'Fichier analyses'!V71</f>
        <v>NC</v>
      </c>
      <c r="D169" s="92"/>
      <c r="E169" s="92"/>
      <c r="F169" s="93"/>
      <c r="G169" s="94"/>
    </row>
    <row r="170" spans="1:7" ht="30" x14ac:dyDescent="0.25">
      <c r="A170" s="90">
        <f>'Audit terrain'!A79</f>
        <v>61</v>
      </c>
      <c r="B170" s="91" t="str">
        <f>'Audit terrain'!B79</f>
        <v>Tous les médicaments non administrés hors dotation pour besoins urgents sont systématiquement retournés à la pharmacie (pas de sur stock)</v>
      </c>
      <c r="C170" s="102" t="str">
        <f>'Fichier analyses'!V72</f>
        <v>NC</v>
      </c>
      <c r="D170" s="92"/>
      <c r="E170" s="92"/>
      <c r="F170" s="93"/>
      <c r="G170" s="94"/>
    </row>
    <row r="171" spans="1:7" ht="30" x14ac:dyDescent="0.25">
      <c r="A171" s="90">
        <f>'Audit terrain'!A80</f>
        <v>62</v>
      </c>
      <c r="B171" s="91" t="str">
        <f>'Audit terrain'!B80</f>
        <v>Les médicaments stupéfiants ou assimilés stupéfiants non utilisés sont retournés à la pharmacie pour être détruits selon l'article R5132-36 (décret du 31 mars 2010)</v>
      </c>
      <c r="C171" s="102" t="str">
        <f>'Fichier analyses'!V73</f>
        <v>NC</v>
      </c>
      <c r="D171" s="92"/>
      <c r="E171" s="92"/>
      <c r="F171" s="93"/>
      <c r="G171" s="94"/>
    </row>
    <row r="172" spans="1:7" ht="30" x14ac:dyDescent="0.25">
      <c r="A172" s="90">
        <f>'Audit terrain'!A81</f>
        <v>63</v>
      </c>
      <c r="B172" s="91" t="str">
        <f>'Audit terrain'!B81</f>
        <v>Les médicaments périmés ou non identifiables selon la réglementation sont directement collectés dans un carton CYCLAMED ou jetés dans un collecteur spécifique DASRI</v>
      </c>
      <c r="C172" s="102" t="str">
        <f>'Fichier analyses'!V74</f>
        <v>NC</v>
      </c>
      <c r="D172" s="92"/>
      <c r="E172" s="92"/>
      <c r="F172" s="93"/>
      <c r="G172" s="94"/>
    </row>
    <row r="173" spans="1:7" x14ac:dyDescent="0.25">
      <c r="A173" s="90">
        <f>'Audit terrain'!A82</f>
        <v>64</v>
      </c>
      <c r="B173" s="91" t="str">
        <f>'Audit terrain'!B82</f>
        <v>Les modalités de transport entre la pharmacie et l'ESSMS sont organisées et sécurisées</v>
      </c>
      <c r="C173" s="102" t="str">
        <f>'Fichier analyses'!V75</f>
        <v>NC</v>
      </c>
      <c r="D173" s="92"/>
      <c r="E173" s="92"/>
      <c r="F173" s="93"/>
      <c r="G173" s="94"/>
    </row>
    <row r="174" spans="1:7" ht="90" x14ac:dyDescent="0.25">
      <c r="A174" s="90">
        <f>'Audit terrain'!A83</f>
        <v>65</v>
      </c>
      <c r="B174" s="91" t="str">
        <f>'Audit terrain'!B83</f>
        <v>En cas d'instauration d’un traitement en dehors des heures d’ouverture de la pharmacie (nuit, week-ends, jours fériés), hors urgence vitale :
- une conduite à tenir est définie si le médicament n’est pas dans la dotation pour besoins urgents (qui va chercher le traitement, dans quelle pharmacie, qui administre ce nouveau traitement, en présence ou en l'absence d’infirmier etc…) 
- une procédure est accessible à tout le personnel concerné y compris intérimaire</v>
      </c>
      <c r="C174" s="102" t="str">
        <f>'Fichier analyses'!V76</f>
        <v>NC</v>
      </c>
      <c r="D174" s="92"/>
      <c r="E174" s="92"/>
      <c r="F174" s="93"/>
      <c r="G174" s="94"/>
    </row>
    <row r="175" spans="1:7" ht="30" x14ac:dyDescent="0.25">
      <c r="A175" s="90">
        <f>'Audit terrain'!A84</f>
        <v>66</v>
      </c>
      <c r="B175" s="91" t="str">
        <f>'Audit terrain'!B84</f>
        <v>Dans votre établissement, la réception des médicaments fait l'objet d'un contrôle qualitatif et quantitatif par le cadre ou l'IDE avec traçabilité</v>
      </c>
      <c r="C175" s="102" t="str">
        <f>'Fichier analyses'!V77</f>
        <v>NC</v>
      </c>
      <c r="D175" s="92"/>
      <c r="E175" s="92"/>
      <c r="F175" s="93"/>
      <c r="G175" s="94"/>
    </row>
    <row r="176" spans="1:7" ht="30" x14ac:dyDescent="0.25">
      <c r="A176" s="90">
        <f>'Audit terrain'!A85</f>
        <v>67</v>
      </c>
      <c r="B176" s="91" t="str">
        <f>'Audit terrain'!B85</f>
        <v>Les médicaments sont rangés immédiatement après réception ou isolés  dans des conditions propres à assurer leur conservation dans l'attente du rangement</v>
      </c>
      <c r="C176" s="102" t="str">
        <f>'Fichier analyses'!V78</f>
        <v>NC</v>
      </c>
      <c r="D176" s="92"/>
      <c r="E176" s="92"/>
      <c r="F176" s="93"/>
      <c r="G176" s="94"/>
    </row>
    <row r="177" spans="1:7" ht="25.5" customHeight="1" x14ac:dyDescent="0.25">
      <c r="A177" s="90">
        <f>'Audit terrain'!A86</f>
        <v>68</v>
      </c>
      <c r="B177" s="91" t="str">
        <f>'Audit terrain'!B86</f>
        <v>Un chariot ou trousse ou sac d'urgence vitale est conforme à la réglementation</v>
      </c>
      <c r="C177" s="102" t="str">
        <f>'Fichier analyses'!V79</f>
        <v>NC</v>
      </c>
      <c r="D177" s="92"/>
      <c r="E177" s="92"/>
      <c r="F177" s="93"/>
      <c r="G177" s="94"/>
    </row>
  </sheetData>
  <mergeCells count="27">
    <mergeCell ref="A117:G117"/>
    <mergeCell ref="A112:G112"/>
    <mergeCell ref="A118:G118"/>
    <mergeCell ref="A126:G126"/>
    <mergeCell ref="A158:G158"/>
    <mergeCell ref="A92:G92"/>
    <mergeCell ref="A13:G13"/>
    <mergeCell ref="A63:G63"/>
    <mergeCell ref="A68:G68"/>
    <mergeCell ref="A70:G70"/>
    <mergeCell ref="A73:G73"/>
    <mergeCell ref="A94:G94"/>
    <mergeCell ref="A10:G10"/>
    <mergeCell ref="A99:G99"/>
    <mergeCell ref="A102:G102"/>
    <mergeCell ref="A107:G107"/>
    <mergeCell ref="A49:G49"/>
    <mergeCell ref="A60:G60"/>
    <mergeCell ref="A28:G28"/>
    <mergeCell ref="A41:G41"/>
    <mergeCell ref="A34:G34"/>
    <mergeCell ref="A47:G47"/>
    <mergeCell ref="A101:G101"/>
    <mergeCell ref="A77:G77"/>
    <mergeCell ref="A80:G80"/>
    <mergeCell ref="A82:G82"/>
    <mergeCell ref="A89:G89"/>
  </mergeCells>
  <conditionalFormatting sqref="C14:C27 C29:C33 C35:C40 C42:C44 C61:C62">
    <cfRule type="cellIs" dxfId="53" priority="75" operator="lessThan">
      <formula>0.5</formula>
    </cfRule>
    <cfRule type="cellIs" dxfId="52" priority="73" stopIfTrue="1" operator="equal">
      <formula>1</formula>
    </cfRule>
    <cfRule type="cellIs" dxfId="51" priority="74" operator="between">
      <formula>0.5</formula>
      <formula>1</formula>
    </cfRule>
  </conditionalFormatting>
  <conditionalFormatting sqref="C50:C59">
    <cfRule type="cellIs" dxfId="50" priority="72" operator="lessThan">
      <formula>0.5</formula>
    </cfRule>
    <cfRule type="cellIs" dxfId="49" priority="71" operator="between">
      <formula>0.5</formula>
      <formula>1</formula>
    </cfRule>
    <cfRule type="cellIs" dxfId="48" priority="70" stopIfTrue="1" operator="equal">
      <formula>1</formula>
    </cfRule>
  </conditionalFormatting>
  <conditionalFormatting sqref="C64:C67">
    <cfRule type="cellIs" dxfId="47" priority="68" operator="between">
      <formula>0.5</formula>
      <formula>1</formula>
    </cfRule>
    <cfRule type="cellIs" dxfId="46" priority="67" stopIfTrue="1" operator="equal">
      <formula>1</formula>
    </cfRule>
    <cfRule type="cellIs" dxfId="45" priority="69" operator="lessThan">
      <formula>0.5</formula>
    </cfRule>
  </conditionalFormatting>
  <conditionalFormatting sqref="C69">
    <cfRule type="cellIs" dxfId="44" priority="41" operator="between">
      <formula>0.5</formula>
      <formula>1</formula>
    </cfRule>
    <cfRule type="cellIs" dxfId="43" priority="42" operator="lessThan">
      <formula>0.5</formula>
    </cfRule>
    <cfRule type="cellIs" dxfId="42" priority="40" stopIfTrue="1" operator="equal">
      <formula>1</formula>
    </cfRule>
  </conditionalFormatting>
  <conditionalFormatting sqref="C71:C72">
    <cfRule type="cellIs" dxfId="41" priority="34" stopIfTrue="1" operator="equal">
      <formula>1</formula>
    </cfRule>
    <cfRule type="cellIs" dxfId="40" priority="35" operator="between">
      <formula>0.5</formula>
      <formula>1</formula>
    </cfRule>
    <cfRule type="cellIs" dxfId="39" priority="36" operator="lessThan">
      <formula>0.5</formula>
    </cfRule>
  </conditionalFormatting>
  <conditionalFormatting sqref="C74:C76">
    <cfRule type="cellIs" dxfId="38" priority="31" stopIfTrue="1" operator="equal">
      <formula>1</formula>
    </cfRule>
    <cfRule type="cellIs" dxfId="37" priority="32" operator="between">
      <formula>0.5</formula>
      <formula>1</formula>
    </cfRule>
    <cfRule type="cellIs" dxfId="36" priority="33" operator="lessThan">
      <formula>0.5</formula>
    </cfRule>
  </conditionalFormatting>
  <conditionalFormatting sqref="C78:C79">
    <cfRule type="cellIs" dxfId="35" priority="28" stopIfTrue="1" operator="equal">
      <formula>1</formula>
    </cfRule>
    <cfRule type="cellIs" dxfId="34" priority="29" operator="between">
      <formula>0.5</formula>
      <formula>1</formula>
    </cfRule>
    <cfRule type="cellIs" dxfId="33" priority="30" operator="lessThan">
      <formula>0.5</formula>
    </cfRule>
  </conditionalFormatting>
  <conditionalFormatting sqref="C81">
    <cfRule type="cellIs" dxfId="32" priority="22" stopIfTrue="1" operator="equal">
      <formula>1</formula>
    </cfRule>
    <cfRule type="cellIs" dxfId="31" priority="23" operator="between">
      <formula>0.5</formula>
      <formula>1</formula>
    </cfRule>
    <cfRule type="cellIs" dxfId="30" priority="24" operator="lessThan">
      <formula>0.5</formula>
    </cfRule>
  </conditionalFormatting>
  <conditionalFormatting sqref="C83:C88">
    <cfRule type="cellIs" dxfId="29" priority="19" stopIfTrue="1" operator="equal">
      <formula>1</formula>
    </cfRule>
    <cfRule type="cellIs" dxfId="28" priority="20" operator="between">
      <formula>0.5</formula>
      <formula>1</formula>
    </cfRule>
    <cfRule type="cellIs" dxfId="27" priority="21" operator="lessThan">
      <formula>0.5</formula>
    </cfRule>
  </conditionalFormatting>
  <conditionalFormatting sqref="C90:C91">
    <cfRule type="cellIs" dxfId="26" priority="16" stopIfTrue="1" operator="equal">
      <formula>1</formula>
    </cfRule>
    <cfRule type="cellIs" dxfId="25" priority="17" operator="between">
      <formula>0.5</formula>
      <formula>1</formula>
    </cfRule>
    <cfRule type="cellIs" dxfId="24" priority="18" operator="lessThan">
      <formula>0.5</formula>
    </cfRule>
  </conditionalFormatting>
  <conditionalFormatting sqref="C93">
    <cfRule type="cellIs" dxfId="23" priority="12" operator="lessThan">
      <formula>0.5</formula>
    </cfRule>
    <cfRule type="cellIs" dxfId="22" priority="11" operator="between">
      <formula>0.5</formula>
      <formula>1</formula>
    </cfRule>
    <cfRule type="cellIs" dxfId="21" priority="10" stopIfTrue="1" operator="equal">
      <formula>1</formula>
    </cfRule>
  </conditionalFormatting>
  <conditionalFormatting sqref="C95:C97">
    <cfRule type="cellIs" dxfId="20" priority="7" stopIfTrue="1" operator="equal">
      <formula>1</formula>
    </cfRule>
    <cfRule type="cellIs" dxfId="19" priority="9" operator="lessThan">
      <formula>0.5</formula>
    </cfRule>
    <cfRule type="cellIs" dxfId="18" priority="8" operator="between">
      <formula>0.5</formula>
      <formula>1</formula>
    </cfRule>
  </conditionalFormatting>
  <conditionalFormatting sqref="C103:C106">
    <cfRule type="cellIs" dxfId="17" priority="64" stopIfTrue="1" operator="equal">
      <formula>1</formula>
    </cfRule>
    <cfRule type="cellIs" dxfId="16" priority="65" operator="between">
      <formula>0.5</formula>
      <formula>1</formula>
    </cfRule>
    <cfRule type="cellIs" dxfId="15" priority="66" operator="lessThan">
      <formula>0.5</formula>
    </cfRule>
  </conditionalFormatting>
  <conditionalFormatting sqref="C108:C111">
    <cfRule type="cellIs" dxfId="14" priority="61" stopIfTrue="1" operator="equal">
      <formula>1</formula>
    </cfRule>
    <cfRule type="cellIs" dxfId="13" priority="62" operator="between">
      <formula>0.5</formula>
      <formula>1</formula>
    </cfRule>
    <cfRule type="cellIs" dxfId="12" priority="63" operator="lessThan">
      <formula>0.5</formula>
    </cfRule>
  </conditionalFormatting>
  <conditionalFormatting sqref="C113:C115">
    <cfRule type="cellIs" dxfId="11" priority="58" stopIfTrue="1" operator="equal">
      <formula>1</formula>
    </cfRule>
    <cfRule type="cellIs" dxfId="10" priority="59" operator="between">
      <formula>0.5</formula>
      <formula>1</formula>
    </cfRule>
    <cfRule type="cellIs" dxfId="9" priority="60" operator="lessThan">
      <formula>0.5</formula>
    </cfRule>
  </conditionalFormatting>
  <conditionalFormatting sqref="C119:C125">
    <cfRule type="cellIs" dxfId="8" priority="56" operator="between">
      <formula>0.5</formula>
      <formula>1</formula>
    </cfRule>
    <cfRule type="cellIs" dxfId="7" priority="57" operator="lessThan">
      <formula>0.5</formula>
    </cfRule>
    <cfRule type="cellIs" dxfId="6" priority="55" stopIfTrue="1" operator="equal">
      <formula>1</formula>
    </cfRule>
  </conditionalFormatting>
  <conditionalFormatting sqref="C127:C157">
    <cfRule type="cellIs" dxfId="5" priority="46" stopIfTrue="1" operator="equal">
      <formula>1</formula>
    </cfRule>
    <cfRule type="cellIs" dxfId="4" priority="47" operator="between">
      <formula>0.5</formula>
      <formula>1</formula>
    </cfRule>
    <cfRule type="cellIs" dxfId="3" priority="48" operator="lessThan">
      <formula>0.5</formula>
    </cfRule>
  </conditionalFormatting>
  <conditionalFormatting sqref="C159:C177">
    <cfRule type="cellIs" dxfId="2" priority="43" stopIfTrue="1" operator="equal">
      <formula>1</formula>
    </cfRule>
    <cfRule type="cellIs" dxfId="1" priority="44" operator="between">
      <formula>0.5</formula>
      <formula>1</formula>
    </cfRule>
    <cfRule type="cellIs" dxfId="0" priority="45" operator="lessThan">
      <formula>0.5</formula>
    </cfRule>
  </conditionalFormatting>
  <dataValidations count="3">
    <dataValidation type="date" operator="greaterThan" allowBlank="1" showInputMessage="1" showErrorMessage="1" errorTitle="maivais format date" error="JJ/MM/AAAA" sqref="G1:G7 G9:G13 F1:F27 F35:F40 F29:F33 G45:G49 F178:G1048576 F103:F106 F108:F111 F113:F117 F119:F125 F127:F157 F159:F177 F98:G100 F42:F97" xr:uid="{00000000-0002-0000-0600-000000000000}">
      <formula1>43831</formula1>
    </dataValidation>
    <dataValidation type="list" operator="greaterThan" allowBlank="1" showInputMessage="1" showErrorMessage="1" sqref="G14:G27 G42:G44 G29:G33 G35:G40 G103:G106 G108:G111 G113:G117 G119:G125 G127:G157 G159:G177 G50:G97" xr:uid="{00000000-0002-0000-0600-000001000000}">
      <formula1>statut</formula1>
    </dataValidation>
    <dataValidation type="list" allowBlank="1" showInputMessage="1" showErrorMessage="1" sqref="F158" xr:uid="{00000000-0002-0000-0600-000002000000}">
      <formula1>"4 - Tout à fait satisfaisant,3 - Plutôt satisfaisant,2 - Plutôt pas satisfaisant,1 - Pas du tout satisfaisant,NC - Non concerné"</formula1>
    </dataValidation>
  </dataValidations>
  <pageMargins left="0.19685039370078741" right="0.19685039370078741" top="0.55118110236220474" bottom="0" header="0" footer="0"/>
  <pageSetup paperSize="8" orientation="landscape" r:id="rId1"/>
  <headerFooter>
    <oddHeader>&amp;C&amp;G&amp;R&amp;P</oddHeader>
  </headerFooter>
  <drawing r:id="rId2"/>
  <legacyDrawingHF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Feuil8"/>
  <dimension ref="A1:AQ182"/>
  <sheetViews>
    <sheetView topLeftCell="A126" zoomScaleNormal="100" workbookViewId="0">
      <selection activeCell="AO26" sqref="AO26"/>
    </sheetView>
  </sheetViews>
  <sheetFormatPr baseColWidth="10" defaultRowHeight="15" x14ac:dyDescent="0.25"/>
  <cols>
    <col min="1" max="1" width="9.28515625" customWidth="1"/>
    <col min="2" max="4" width="6.85546875" customWidth="1"/>
    <col min="5" max="5" width="6" customWidth="1"/>
    <col min="6" max="6" width="13.5703125" customWidth="1"/>
    <col min="7" max="9" width="6.85546875" customWidth="1"/>
    <col min="10" max="10" width="18.28515625" customWidth="1"/>
    <col min="11" max="11" width="7" customWidth="1"/>
    <col min="12" max="12" width="4.5703125" customWidth="1"/>
    <col min="13" max="13" width="9" customWidth="1"/>
    <col min="14" max="14" width="5.28515625" customWidth="1"/>
    <col min="15" max="15" width="5.42578125" customWidth="1"/>
    <col min="16" max="16" width="5.140625" customWidth="1"/>
    <col min="17" max="17" width="6.28515625" customWidth="1"/>
    <col min="18" max="18" width="5.7109375" customWidth="1"/>
    <col min="19" max="19" width="6.5703125" customWidth="1"/>
    <col min="20" max="20" width="4.28515625" customWidth="1"/>
    <col min="21" max="21" width="8.5703125" customWidth="1"/>
    <col min="22" max="22" width="6.7109375" customWidth="1"/>
    <col min="23" max="23" width="5.140625" customWidth="1"/>
    <col min="24" max="24" width="13.7109375" customWidth="1"/>
    <col min="25" max="25" width="7.7109375" customWidth="1"/>
    <col min="26" max="26" width="4" customWidth="1"/>
    <col min="27" max="27" width="12.7109375" customWidth="1"/>
    <col min="28" max="28" width="8" customWidth="1"/>
    <col min="29" max="29" width="5.7109375" customWidth="1"/>
    <col min="30" max="30" width="5.42578125" customWidth="1"/>
    <col min="31" max="31" width="13.42578125" customWidth="1"/>
    <col min="32" max="32" width="6.28515625" customWidth="1"/>
    <col min="33" max="33" width="4.42578125" customWidth="1"/>
    <col min="34" max="34" width="13.140625" customWidth="1"/>
    <col min="35" max="35" width="7.28515625" customWidth="1"/>
    <col min="36" max="36" width="6.140625" customWidth="1"/>
    <col min="37" max="37" width="5" customWidth="1"/>
    <col min="38" max="38" width="13.85546875" customWidth="1"/>
    <col min="39" max="39" width="7.42578125" customWidth="1"/>
    <col min="41" max="41" width="38" bestFit="1" customWidth="1"/>
    <col min="42" max="42" width="17.42578125" customWidth="1"/>
  </cols>
  <sheetData>
    <row r="1" spans="1:43" ht="15.75" thickBot="1" x14ac:dyDescent="0.3"/>
    <row r="2" spans="1:43" x14ac:dyDescent="0.25">
      <c r="A2" s="180" t="s">
        <v>250</v>
      </c>
      <c r="B2" s="181"/>
      <c r="C2" s="181"/>
      <c r="D2" s="181"/>
      <c r="E2" s="181"/>
      <c r="F2" s="181"/>
      <c r="G2" s="181"/>
      <c r="H2" s="61"/>
      <c r="I2" s="61"/>
      <c r="J2" s="76"/>
      <c r="K2" s="77"/>
      <c r="M2" s="180" t="s">
        <v>249</v>
      </c>
      <c r="N2" s="181"/>
      <c r="O2" s="181"/>
      <c r="P2" s="181"/>
      <c r="Q2" s="181"/>
      <c r="R2" s="181"/>
      <c r="S2" s="182"/>
      <c r="U2" s="180" t="s">
        <v>145</v>
      </c>
      <c r="V2" s="181"/>
      <c r="W2" s="181"/>
      <c r="X2" s="181"/>
      <c r="Y2" s="182"/>
      <c r="AA2" s="180" t="s">
        <v>189</v>
      </c>
      <c r="AB2" s="181"/>
      <c r="AC2" s="181"/>
      <c r="AD2" s="181"/>
      <c r="AE2" s="181"/>
      <c r="AF2" s="182"/>
      <c r="AH2" s="180" t="s">
        <v>438</v>
      </c>
      <c r="AI2" s="181"/>
      <c r="AJ2" s="181"/>
      <c r="AK2" s="181"/>
      <c r="AL2" s="181"/>
      <c r="AM2" s="182"/>
      <c r="AO2" s="180" t="s">
        <v>257</v>
      </c>
      <c r="AP2" s="181"/>
      <c r="AQ2" s="182"/>
    </row>
    <row r="3" spans="1:43" x14ac:dyDescent="0.25">
      <c r="A3" s="185" t="s">
        <v>124</v>
      </c>
      <c r="B3" s="184"/>
      <c r="C3" s="184"/>
      <c r="D3" s="184"/>
      <c r="E3" s="184"/>
      <c r="F3" s="32" t="s">
        <v>137</v>
      </c>
      <c r="G3" s="72" t="str" cm="1">
        <f t="array" ref="G3">IF(AND($B6:$B19="NC",$B21:$B25="NC",$B27:$B32="NC",$B34:$B36="NC"),"NC",SUM($B6:$B36)/SUMIF($B6:$B36,"&lt;&gt;NC",$E6:$E36))</f>
        <v>NC</v>
      </c>
      <c r="H3" s="74" t="str" cm="1">
        <f t="array" ref="H3">IF(AND($C6:$C19="NC",$C21:$C25="NC",$C27:$C32="NC",$C34:$C36="NC"),"NC",SUM($C6:$C36)/SUMIF($C6:$C36,"&lt;&gt;NC",$E6:$E36))</f>
        <v>NC</v>
      </c>
      <c r="I3" s="74" t="str" cm="1">
        <f t="array" ref="I3">IF(AND($D6:$D19="NC",$D21:$D25="NC",$D27:$D32="NC",$D34:$D36="NC"),"NC",SUM($D6:$D36)/SUMIF($D6:$D36,"&lt;&gt;NC",$E6:$E36))</f>
        <v>NC</v>
      </c>
      <c r="K3" s="74" t="str" cm="1">
        <f t="array" ref="K3">IF(AND($J6:$J19="NC",$J21:$J25="NC",$J27:$J32="NC",$J34:$J36="NC"),"NC",SUM($J6:$J36)/SUMIF($J6:$J36,"&lt;&gt;NC",$E6:$E36))</f>
        <v>NC</v>
      </c>
      <c r="M3" s="36"/>
      <c r="P3" s="32"/>
      <c r="Q3" s="32" t="s">
        <v>137</v>
      </c>
      <c r="R3" s="32"/>
      <c r="S3" s="46" t="str" cm="1">
        <f t="array" ref="S3">IF(AND($Q6:$Q15="NC",$Q17:$Q43="NC"),"NC",SUM($Q6:$Q43)/SUMIF($Q6:$Q43,"&lt;&gt;NC",$R6:$R43))</f>
        <v>NC</v>
      </c>
      <c r="U3" s="39" t="s">
        <v>124</v>
      </c>
      <c r="X3" s="32" t="s">
        <v>137</v>
      </c>
      <c r="Y3" s="46" t="str" cm="1">
        <f t="array" ref="Y3">IF(AND($V6:$V9="NC",$V11:$V14="NC",$V16:$V18="NC"),"NC",SUM($V6:$V18)/SUMIF($V6:$V18,"&lt;&gt;NC",$W6:$W18))</f>
        <v>NC</v>
      </c>
      <c r="AA3" s="39" t="s">
        <v>124</v>
      </c>
      <c r="AE3" s="32" t="s">
        <v>137</v>
      </c>
      <c r="AF3" s="35" t="str" cm="1">
        <f t="array" ref="AF3">IF(AND($AC6:$AC19="NC",$AC21:$AC29="NC",$AC31:$AC40="NC",$AC42:$AC44="NC",$AC46:$AC48="NC"),"NC",SUM($AC6:$AC48)/SUMIF($AC6:$AC48,"&lt;&gt;NC",$AD6:$AD48))</f>
        <v>NC</v>
      </c>
      <c r="AH3" s="43" t="s">
        <v>209</v>
      </c>
      <c r="AL3" s="32" t="s">
        <v>137</v>
      </c>
      <c r="AM3" s="46" t="str" cm="1">
        <f t="array" ref="AM3">IF(AND($AJ5:$AJ7="NC",$AJ9:$AJ10="NC",$AJ12:$AJ15="NC"),"NC",SUM($AJ5:$AJ15)/SUMIF($AJ5:$AJ15,"&lt;&gt;NC",$AK5:$AK15))</f>
        <v>NC</v>
      </c>
      <c r="AO3" s="39" t="s">
        <v>124</v>
      </c>
      <c r="AQ3" s="87" t="str">
        <f>IF($AF3="NC","",$AF3)</f>
        <v/>
      </c>
    </row>
    <row r="4" spans="1:43" x14ac:dyDescent="0.25">
      <c r="A4" s="25"/>
      <c r="B4" s="75" t="s">
        <v>253</v>
      </c>
      <c r="C4" s="75" t="s">
        <v>254</v>
      </c>
      <c r="D4" s="75" t="s">
        <v>255</v>
      </c>
      <c r="E4" t="s">
        <v>210</v>
      </c>
      <c r="G4" s="75" t="s">
        <v>253</v>
      </c>
      <c r="H4" s="75" t="s">
        <v>254</v>
      </c>
      <c r="I4" s="75" t="s">
        <v>255</v>
      </c>
      <c r="J4" s="75" t="s">
        <v>409</v>
      </c>
      <c r="K4" s="78"/>
      <c r="M4" s="37"/>
      <c r="N4" t="s">
        <v>105</v>
      </c>
      <c r="O4" t="s">
        <v>106</v>
      </c>
      <c r="P4" t="s">
        <v>109</v>
      </c>
      <c r="Q4" t="s">
        <v>360</v>
      </c>
      <c r="S4" s="24"/>
      <c r="U4" s="39"/>
      <c r="V4" t="s">
        <v>135</v>
      </c>
      <c r="W4" t="s">
        <v>210</v>
      </c>
      <c r="Y4" s="24"/>
      <c r="AA4" s="37"/>
      <c r="AC4" t="s">
        <v>135</v>
      </c>
      <c r="AD4" t="s">
        <v>210</v>
      </c>
      <c r="AF4" s="24"/>
      <c r="AH4" s="31" t="s">
        <v>191</v>
      </c>
      <c r="AJ4" s="22"/>
      <c r="AL4" s="33" t="s">
        <v>138</v>
      </c>
      <c r="AM4" s="34" t="str" cm="1">
        <f t="array" ref="AM4">IF(AND($AJ5:$AJ7="NC"),"NC",SUM($AJ5:$AJ7)/SUMIF($AJ5:$AJ7,"&lt;&gt;NC",$AK5:$AK7))</f>
        <v>NC</v>
      </c>
      <c r="AO4" s="31" t="s">
        <v>136</v>
      </c>
      <c r="AQ4" s="87" t="str">
        <f>IF($AF5="NC","",$AF5)</f>
        <v/>
      </c>
    </row>
    <row r="5" spans="1:43" x14ac:dyDescent="0.25">
      <c r="A5" s="31" t="s">
        <v>136</v>
      </c>
      <c r="B5" s="23"/>
      <c r="C5" s="23"/>
      <c r="D5" s="23"/>
      <c r="E5" s="23"/>
      <c r="F5" s="33" t="s">
        <v>138</v>
      </c>
      <c r="G5" s="73" t="str" cm="1">
        <f t="array" ref="G5">IF(AND($B6:$B19="NC"),"NC",SUM($B6:$B19)/SUMIF($B6:$B19,"&lt;&gt;NC",$E6:$E19))</f>
        <v>NC</v>
      </c>
      <c r="H5" s="73" t="str" cm="1">
        <f t="array" ref="H5">IF(AND($C6:$C19="NC"),"NC",SUM($C6:$C19)/SUMIF($C6:$C19,"&lt;&gt;NC",$E6:$E19))</f>
        <v>NC</v>
      </c>
      <c r="I5" s="73" t="str" cm="1">
        <f t="array" ref="I5">IF(AND($D6:$D19="NC"),"NC",SUM($D6:$D19)/SUMIF($D6:$D19,"&lt;&gt;NC",$E6:$E19))</f>
        <v>NC</v>
      </c>
      <c r="K5" s="73" t="str" cm="1">
        <f t="array" ref="K5">IF(AND($J6:$J19="NC"),"NC",SUM($J6:$J19)/SUMIF($J6:$J19,"&lt;&gt;NC",$E6:$E19))</f>
        <v>NC</v>
      </c>
      <c r="M5" s="31" t="s">
        <v>0</v>
      </c>
      <c r="P5" s="33" t="s">
        <v>138</v>
      </c>
      <c r="S5" s="34" t="str" cm="1">
        <f t="array" ref="S5">IF(AND($Q6:$Q15="NC"),"NC",SUM($Q6:$Q15)/SUMIF($Q6:$Q15,"&lt;&gt;NC",$R6:$R15))</f>
        <v>NC</v>
      </c>
      <c r="U5" s="31" t="s">
        <v>12</v>
      </c>
      <c r="X5" s="33" t="s">
        <v>138</v>
      </c>
      <c r="Y5" s="34" t="str" cm="1">
        <f t="array" ref="Y5">IF(AND($V6:$V9="NC"),"NC",SUM($V6:$V9)/SUMIF($V6:$V9,"&lt;&gt;NC",$W6:$W9))</f>
        <v>NC</v>
      </c>
      <c r="AA5" s="31" t="s">
        <v>136</v>
      </c>
      <c r="AE5" s="33" t="s">
        <v>138</v>
      </c>
      <c r="AF5" s="38" t="str" cm="1">
        <f t="array" ref="AF5">IF(AND($AC6:$AC19="NC"),"NC",SUM($AC6:$AC19)/SUMIF($AC6:$AC19,"&lt;&gt;NC",$AD6:$AD19))</f>
        <v>NC</v>
      </c>
      <c r="AH5" s="40" t="s">
        <v>115</v>
      </c>
      <c r="AI5" s="57" t="s">
        <v>128</v>
      </c>
      <c r="AJ5" s="22" t="str">
        <f>$V16</f>
        <v>NC</v>
      </c>
      <c r="AK5">
        <v>1</v>
      </c>
      <c r="AM5" s="24"/>
      <c r="AO5" s="31" t="s">
        <v>12</v>
      </c>
      <c r="AP5" s="85"/>
      <c r="AQ5" s="87" t="str">
        <f>IF($AF20="NC","",$AF20)</f>
        <v/>
      </c>
    </row>
    <row r="6" spans="1:43" x14ac:dyDescent="0.25">
      <c r="A6" s="26" t="s">
        <v>116</v>
      </c>
      <c r="B6" s="22" t="str">
        <f>IF(OR('Audit flash'!$E12="NC - Non concerné",'Audit flash'!$E12=""),"NC",IF('Audit flash'!$E12="4 - Tout à fait satisfaisant",1,IF('Audit flash'!$E12="3 - Plutôt satisfaisant",0.66,IF('Audit flash'!$E12="2 - Plutôt pas satisfaisant",0.33,0))))</f>
        <v>NC</v>
      </c>
      <c r="C6" s="22" t="str">
        <f>IF(OR('Audit flash'!$F12="NC - Non concerné",'Audit flash'!$F12=""),"NC",IF('Audit flash'!$F12="4 - Tout à fait satisfaisant",1,IF('Audit flash'!$F12="3 - Plutôt satisfaisant",0.66,IF('Audit flash'!$F12="2 - Plutôt pas satisfaisant",0.33,0))))</f>
        <v>NC</v>
      </c>
      <c r="D6" s="22" t="str">
        <f>IF(OR('Audit flash'!$G12="NC - Non concerné",'Audit flash'!$G12=""),"NC",IF('Audit flash'!$G12="4 - Tout à fait satisfaisant",1,IF('Audit flash'!$G12="3 - Plutôt satisfaisant",0.66,IF('Audit flash'!$G12="2 - Plutôt pas satisfaisant",0.33,0))))</f>
        <v>NC</v>
      </c>
      <c r="E6">
        <v>1</v>
      </c>
      <c r="J6" s="22" t="str" cm="1">
        <f t="array" ref="J6">IF(AND($D$6:$D$19="NC",$D$21:$D$25="NC",$D$27:$D$32="NC",$D$34:$D$36="NC"),IF(AND($C$6:$C$19="NC",$C$21:$C$25="NC",$C$27:$C$32="NC",$C$34:$C$36="NC"),B6,C6),D6)</f>
        <v>NC</v>
      </c>
      <c r="K6" s="24"/>
      <c r="M6" s="26" t="s">
        <v>116</v>
      </c>
      <c r="N6">
        <f>COUNTIF('Audit dossiers FAM - MAS - EEAP'!$D10:$H10,'Fichier analyses'!$N$4)</f>
        <v>0</v>
      </c>
      <c r="O6">
        <f>COUNTIF('Audit dossiers FAM - MAS - EEAP'!$D10:$H10,'Fichier analyses'!$O$4)</f>
        <v>0</v>
      </c>
      <c r="P6">
        <f>COUNTIF('Audit dossiers FAM - MAS - EEAP'!$D10:$H10,'Fichier analyses'!$P$4)</f>
        <v>0</v>
      </c>
      <c r="Q6" s="22" t="str">
        <f>IFERROR($N6/($N6+$O6),"NC")</f>
        <v>NC</v>
      </c>
      <c r="R6">
        <v>1</v>
      </c>
      <c r="S6" s="24"/>
      <c r="U6" s="26" t="s">
        <v>116</v>
      </c>
      <c r="V6" s="22" t="str">
        <f>IF(OR('Audit terrain'!$F11="NC - Non concerné",'Audit terrain'!$F11=""),"NC",IF('Audit terrain'!$F11="4 - Tout à fait satisfaisant",1,IF('Audit terrain'!$F11="3 - Plutôt satisfaisant",0.66,IF('Audit terrain'!$F11="2 - Plutôt pas satisfaisant",0.33,0))))</f>
        <v>NC</v>
      </c>
      <c r="W6">
        <v>1</v>
      </c>
      <c r="Y6" s="24"/>
      <c r="AA6" s="40" t="s">
        <v>251</v>
      </c>
      <c r="AB6" s="57" t="s">
        <v>116</v>
      </c>
      <c r="AC6" s="22" t="str">
        <f t="shared" ref="AC6:AC19" si="0">$J6</f>
        <v>NC</v>
      </c>
      <c r="AD6">
        <v>1</v>
      </c>
      <c r="AF6" s="24"/>
      <c r="AH6" s="37"/>
      <c r="AI6" s="57" t="s">
        <v>129</v>
      </c>
      <c r="AJ6" s="22" t="str">
        <f>$V17</f>
        <v>NC</v>
      </c>
      <c r="AK6">
        <v>1</v>
      </c>
      <c r="AM6" s="24"/>
      <c r="AO6" s="31" t="s">
        <v>125</v>
      </c>
      <c r="AQ6" s="87" t="str">
        <f>IF($AF30="NC","",$AF30)</f>
        <v/>
      </c>
    </row>
    <row r="7" spans="1:43" x14ac:dyDescent="0.25">
      <c r="A7" s="26" t="s">
        <v>117</v>
      </c>
      <c r="B7" s="22" t="str">
        <f>IF(OR('Audit flash'!$E13="NC - Non concerné",'Audit flash'!$E13=""),"NC",IF('Audit flash'!$E13="4 - Tout à fait satisfaisant",1,IF('Audit flash'!$E13="3 - Plutôt satisfaisant",0.66,IF('Audit flash'!$E13="2 - Plutôt pas satisfaisant",0.33,0))))</f>
        <v>NC</v>
      </c>
      <c r="C7" s="22" t="str">
        <f>IF(OR('Audit flash'!$F13="NC - Non concerné",'Audit flash'!$F13=""),"NC",IF('Audit flash'!$F13="4 - Tout à fait satisfaisant",1,IF('Audit flash'!$F13="3 - Plutôt satisfaisant",0.66,IF('Audit flash'!$F13="2 - Plutôt pas satisfaisant",0.33,0))))</f>
        <v>NC</v>
      </c>
      <c r="D7" s="22" t="str">
        <f>IF(OR('Audit flash'!$G13="NC - Non concerné",'Audit flash'!$G13=""),"NC",IF('Audit flash'!$G13="4 - Tout à fait satisfaisant",1,IF('Audit flash'!$G13="3 - Plutôt satisfaisant",0.66,IF('Audit flash'!$G13="2 - Plutôt pas satisfaisant",0.33,0))))</f>
        <v>NC</v>
      </c>
      <c r="E7">
        <v>1</v>
      </c>
      <c r="J7" s="22" t="str" cm="1">
        <f t="array" ref="J7">IF(AND($D$6:$D$19="NC",$D$21:$D$25="NC",$D$27:$D$32="NC",$D$34:$D$36="NC"),IF(AND($C$6:$C$19="NC",$C$21:$C$25="NC",$C$27:$C$32="NC",$C$34:$C$36="NC"),B7,C7),D7)</f>
        <v>NC</v>
      </c>
      <c r="K7" s="24"/>
      <c r="M7" s="26" t="s">
        <v>117</v>
      </c>
      <c r="N7">
        <f>COUNTIF('Audit dossiers FAM - MAS - EEAP'!$D11:$H11,'Fichier analyses'!$N$4)</f>
        <v>0</v>
      </c>
      <c r="O7">
        <f>COUNTIF('Audit dossiers FAM - MAS - EEAP'!$D11:$H11,'Fichier analyses'!$O$4)</f>
        <v>0</v>
      </c>
      <c r="P7">
        <f>COUNTIF('Audit dossiers FAM - MAS - EEAP'!$D11:$H11,'Fichier analyses'!$P$4)</f>
        <v>0</v>
      </c>
      <c r="Q7" s="22" t="str">
        <f t="shared" ref="Q7:Q15" si="1">IFERROR($N7/($N7+$O7),"NC")</f>
        <v>NC</v>
      </c>
      <c r="R7">
        <v>1</v>
      </c>
      <c r="S7" s="24"/>
      <c r="U7" s="26" t="s">
        <v>117</v>
      </c>
      <c r="V7" s="22" t="str">
        <f>IF(OR('Audit terrain'!$F12="NC - Non concerné",'Audit terrain'!$F12=""),"NC",IF('Audit terrain'!$F12="4 - Tout à fait satisfaisant",1,IF('Audit terrain'!$F12="3 - Plutôt satisfaisant",0.66,IF('Audit terrain'!$F12="2 - Plutôt pas satisfaisant",0.33,0))))</f>
        <v>NC</v>
      </c>
      <c r="W7">
        <v>1</v>
      </c>
      <c r="Y7" s="24"/>
      <c r="AA7" s="37"/>
      <c r="AB7" s="57" t="s">
        <v>117</v>
      </c>
      <c r="AC7" s="22" t="str">
        <f t="shared" si="0"/>
        <v>NC</v>
      </c>
      <c r="AD7">
        <v>1</v>
      </c>
      <c r="AF7" s="24"/>
      <c r="AH7" s="37"/>
      <c r="AI7" s="57" t="s">
        <v>172</v>
      </c>
      <c r="AJ7" s="22" t="str">
        <f>$V59</f>
        <v>NC</v>
      </c>
      <c r="AK7">
        <v>1</v>
      </c>
      <c r="AM7" s="24"/>
      <c r="AO7" s="31" t="s">
        <v>36</v>
      </c>
      <c r="AP7" s="23"/>
      <c r="AQ7" s="87" t="str">
        <f>IF($AF41="NC","",$AF41)</f>
        <v/>
      </c>
    </row>
    <row r="8" spans="1:43" x14ac:dyDescent="0.25">
      <c r="A8" s="26" t="s">
        <v>118</v>
      </c>
      <c r="B8" s="22" t="str">
        <f>IF(OR('Audit flash'!$E14="NC - Non concerné",'Audit flash'!$E14=""),"NC",IF('Audit flash'!$E14="4 - Tout à fait satisfaisant",1,IF('Audit flash'!$E14="3 - Plutôt satisfaisant",0.66,IF('Audit flash'!$E14="2 - Plutôt pas satisfaisant",0.33,0))))</f>
        <v>NC</v>
      </c>
      <c r="C8" s="22" t="str">
        <f>IF(OR('Audit flash'!$F14="NC - Non concerné",'Audit flash'!$F14=""),"NC",IF('Audit flash'!$F14="4 - Tout à fait satisfaisant",1,IF('Audit flash'!$F14="3 - Plutôt satisfaisant",0.66,IF('Audit flash'!$F14="2 - Plutôt pas satisfaisant",0.33,0))))</f>
        <v>NC</v>
      </c>
      <c r="D8" s="22" t="str">
        <f>IF(OR('Audit flash'!$G14="NC - Non concerné",'Audit flash'!$G14=""),"NC",IF('Audit flash'!$G14="4 - Tout à fait satisfaisant",1,IF('Audit flash'!$G14="3 - Plutôt satisfaisant",0.66,IF('Audit flash'!$G14="2 - Plutôt pas satisfaisant",0.33,0))))</f>
        <v>NC</v>
      </c>
      <c r="E8">
        <v>1</v>
      </c>
      <c r="J8" s="22" t="str" cm="1">
        <f t="array" ref="J8">IF(AND($D$6:$D$19="NC",$D$21:$D$25="NC",$D$27:$D$32="NC",$D$34:$D$36="NC"),IF(AND($C$6:$C$19="NC",$C$21:$C$25="NC",$C$27:$C$32="NC",$C$34:$C$36="NC"),B8,C8),D8)</f>
        <v>NC</v>
      </c>
      <c r="K8" s="24"/>
      <c r="M8" s="26" t="s">
        <v>118</v>
      </c>
      <c r="N8">
        <f>COUNTIF('Audit dossiers FAM - MAS - EEAP'!$D12:$H12,'Fichier analyses'!$N$4)</f>
        <v>0</v>
      </c>
      <c r="O8">
        <f>COUNTIF('Audit dossiers FAM - MAS - EEAP'!$D12:$H12,'Fichier analyses'!$O$4)</f>
        <v>0</v>
      </c>
      <c r="P8">
        <f>COUNTIF('Audit dossiers FAM - MAS - EEAP'!$D12:$H12,'Fichier analyses'!$P$4)</f>
        <v>0</v>
      </c>
      <c r="Q8" s="22" t="str">
        <f t="shared" si="1"/>
        <v>NC</v>
      </c>
      <c r="R8">
        <v>1</v>
      </c>
      <c r="S8" s="24"/>
      <c r="U8" s="26" t="s">
        <v>118</v>
      </c>
      <c r="V8" s="22" t="str">
        <f>IF(OR('Audit terrain'!$F13="NC - Non concerné",'Audit terrain'!$F13=""),"NC",IF('Audit terrain'!$F13="4 - Tout à fait satisfaisant",1,IF('Audit terrain'!$F13="3 - Plutôt satisfaisant",0.66,IF('Audit terrain'!$F13="2 - Plutôt pas satisfaisant",0.33,0))))</f>
        <v>NC</v>
      </c>
      <c r="W8">
        <v>1</v>
      </c>
      <c r="Y8" s="24"/>
      <c r="AA8" s="37"/>
      <c r="AB8" s="57" t="s">
        <v>118</v>
      </c>
      <c r="AC8" s="22" t="str">
        <f t="shared" si="0"/>
        <v>NC</v>
      </c>
      <c r="AD8">
        <v>1</v>
      </c>
      <c r="AF8" s="24"/>
      <c r="AH8" s="31" t="s">
        <v>362</v>
      </c>
      <c r="AI8" s="118"/>
      <c r="AJ8" s="118"/>
      <c r="AL8" s="127" t="s">
        <v>138</v>
      </c>
      <c r="AM8" s="129" t="str" cm="1">
        <f t="array" ref="AM8">IF(AND($AJ9:$AJ10="NC"),"NC",SUM($AJ9:$AJ10)/SUMIF($AJ9:$AJ10,"&lt;&gt;NC",$AK9:$AK10))</f>
        <v>NC</v>
      </c>
      <c r="AO8" s="31" t="s">
        <v>25</v>
      </c>
      <c r="AP8" s="23"/>
      <c r="AQ8" s="87" t="str">
        <f>IF($AF45="NC","",$AF45)</f>
        <v/>
      </c>
    </row>
    <row r="9" spans="1:43" x14ac:dyDescent="0.25">
      <c r="A9" s="26" t="s">
        <v>119</v>
      </c>
      <c r="B9" s="22" t="str">
        <f>IF(OR('Audit flash'!$E15="NC - Non concerné",'Audit flash'!$E15=""),"NC",IF('Audit flash'!$E15="4 - Tout à fait satisfaisant",1,IF('Audit flash'!$E15="3 - Plutôt satisfaisant",0.66,IF('Audit flash'!$E15="2 - Plutôt pas satisfaisant",0.33,0))))</f>
        <v>NC</v>
      </c>
      <c r="C9" s="22" t="str">
        <f>IF(OR('Audit flash'!$F15="NC - Non concerné",'Audit flash'!$F15=""),"NC",IF('Audit flash'!$F15="4 - Tout à fait satisfaisant",1,IF('Audit flash'!$F15="3 - Plutôt satisfaisant",0.66,IF('Audit flash'!$F15="2 - Plutôt pas satisfaisant",0.33,0))))</f>
        <v>NC</v>
      </c>
      <c r="D9" s="22" t="str">
        <f>IF(OR('Audit flash'!$G15="NC - Non concerné",'Audit flash'!$G15=""),"NC",IF('Audit flash'!$G15="4 - Tout à fait satisfaisant",1,IF('Audit flash'!$G15="3 - Plutôt satisfaisant",0.66,IF('Audit flash'!$G15="2 - Plutôt pas satisfaisant",0.33,0))))</f>
        <v>NC</v>
      </c>
      <c r="E9">
        <v>1</v>
      </c>
      <c r="J9" s="22" t="str" cm="1">
        <f t="array" ref="J9">IF(AND($D$6:$D$19="NC",$D$21:$D$25="NC",$D$27:$D$32="NC",$D$34:$D$36="NC"),IF(AND($C$6:$C$19="NC",$C$21:$C$25="NC",$C$27:$C$32="NC",$C$34:$C$36="NC"),B9,C9),D9)</f>
        <v>NC</v>
      </c>
      <c r="K9" s="24"/>
      <c r="M9" s="26" t="s">
        <v>119</v>
      </c>
      <c r="N9">
        <f>COUNTIF('Audit dossiers FAM - MAS - EEAP'!$D13:$H13,'Fichier analyses'!$N$4)</f>
        <v>0</v>
      </c>
      <c r="O9">
        <f>COUNTIF('Audit dossiers FAM - MAS - EEAP'!$D13:$H13,'Fichier analyses'!$O$4)</f>
        <v>0</v>
      </c>
      <c r="P9">
        <f>COUNTIF('Audit dossiers FAM - MAS - EEAP'!$D13:$H13,'Fichier analyses'!$P$4)</f>
        <v>0</v>
      </c>
      <c r="Q9" s="22" t="str">
        <f t="shared" si="1"/>
        <v>NC</v>
      </c>
      <c r="R9">
        <v>1</v>
      </c>
      <c r="S9" s="24"/>
      <c r="U9" s="26" t="s">
        <v>119</v>
      </c>
      <c r="V9" s="22" t="str">
        <f>IF(OR('Audit terrain'!$F14="NC - Non concerné",'Audit terrain'!$F14=""),"NC",IF('Audit terrain'!$F14="4 - Tout à fait satisfaisant",1,IF('Audit terrain'!$F14="3 - Plutôt satisfaisant",0.66,IF('Audit terrain'!$F14="2 - Plutôt pas satisfaisant",0.33,0))))</f>
        <v>NC</v>
      </c>
      <c r="W9">
        <v>1</v>
      </c>
      <c r="Y9" s="24"/>
      <c r="AA9" s="37"/>
      <c r="AB9" s="57" t="s">
        <v>119</v>
      </c>
      <c r="AC9" s="22" t="str">
        <f t="shared" si="0"/>
        <v>NC</v>
      </c>
      <c r="AD9">
        <v>1</v>
      </c>
      <c r="AF9" s="24"/>
      <c r="AG9" s="37"/>
      <c r="AH9" s="132" t="s">
        <v>251</v>
      </c>
      <c r="AI9" s="120" t="s">
        <v>129</v>
      </c>
      <c r="AJ9" s="123" t="str">
        <f>$J15</f>
        <v>NC</v>
      </c>
      <c r="AK9" s="126">
        <v>1</v>
      </c>
      <c r="AL9" s="128"/>
      <c r="AM9" s="134"/>
      <c r="AN9" s="135"/>
      <c r="AO9" s="39" t="s">
        <v>146</v>
      </c>
      <c r="AQ9" s="87" t="str">
        <f>IF($AF49="NC","",$AF49)</f>
        <v/>
      </c>
    </row>
    <row r="10" spans="1:43" x14ac:dyDescent="0.25">
      <c r="A10" s="26" t="s">
        <v>122</v>
      </c>
      <c r="B10" s="22" t="str">
        <f>IF(OR('Audit flash'!$E16="NC - Non concerné",'Audit flash'!$E16=""),"NC",IF('Audit flash'!$E16="4 - Tout à fait satisfaisant",1,IF('Audit flash'!$E16="3 - Plutôt satisfaisant",0.66,IF('Audit flash'!$E16="2 - Plutôt pas satisfaisant",0.33,0))))</f>
        <v>NC</v>
      </c>
      <c r="C10" s="22" t="str">
        <f>IF(OR('Audit flash'!$F16="NC - Non concerné",'Audit flash'!$F16=""),"NC",IF('Audit flash'!$F16="4 - Tout à fait satisfaisant",1,IF('Audit flash'!$F16="3 - Plutôt satisfaisant",0.66,IF('Audit flash'!$F16="2 - Plutôt pas satisfaisant",0.33,0))))</f>
        <v>NC</v>
      </c>
      <c r="D10" s="22" t="str">
        <f>IF(OR('Audit flash'!$G16="NC - Non concerné",'Audit flash'!$G16=""),"NC",IF('Audit flash'!$G16="4 - Tout à fait satisfaisant",1,IF('Audit flash'!$G16="3 - Plutôt satisfaisant",0.66,IF('Audit flash'!$G16="2 - Plutôt pas satisfaisant",0.33,0))))</f>
        <v>NC</v>
      </c>
      <c r="E10">
        <v>1</v>
      </c>
      <c r="J10" s="22" t="str" cm="1">
        <f t="array" ref="J10">IF(AND($D$6:$D$19="NC",$D$21:$D$25="NC",$D$27:$D$32="NC",$D$34:$D$36="NC"),IF(AND($C$6:$C$19="NC",$C$21:$C$25="NC",$C$27:$C$32="NC",$C$34:$C$36="NC"),B10,C10),D10)</f>
        <v>NC</v>
      </c>
      <c r="K10" s="24"/>
      <c r="M10" s="26" t="s">
        <v>122</v>
      </c>
      <c r="N10">
        <f>COUNTIF('Audit dossiers FAM - MAS - EEAP'!$D14:$H14,'Fichier analyses'!$N$4)</f>
        <v>0</v>
      </c>
      <c r="O10">
        <f>COUNTIF('Audit dossiers FAM - MAS - EEAP'!$D14:$H14,'Fichier analyses'!$O$4)</f>
        <v>0</v>
      </c>
      <c r="P10">
        <f>COUNTIF('Audit dossiers FAM - MAS - EEAP'!$D14:$H14,'Fichier analyses'!$P$4)</f>
        <v>0</v>
      </c>
      <c r="Q10" s="22" t="str">
        <f t="shared" si="1"/>
        <v>NC</v>
      </c>
      <c r="R10">
        <v>1</v>
      </c>
      <c r="S10" s="24"/>
      <c r="U10" s="31" t="s">
        <v>125</v>
      </c>
      <c r="X10" s="33" t="s">
        <v>138</v>
      </c>
      <c r="Y10" s="34" t="str" cm="1">
        <f t="array" ref="Y10">IF(AND($V11:$V14="NC"),"NC",SUM($V11:$V14)/SUMIF($V11:$V14,"&lt;&gt;NC",$W11:$W14))</f>
        <v>NC</v>
      </c>
      <c r="AA10" s="37"/>
      <c r="AB10" s="57" t="s">
        <v>122</v>
      </c>
      <c r="AC10" s="22" t="str">
        <f t="shared" si="0"/>
        <v>NC</v>
      </c>
      <c r="AD10">
        <v>1</v>
      </c>
      <c r="AF10" s="24"/>
      <c r="AH10" s="133" t="s">
        <v>115</v>
      </c>
      <c r="AI10" s="121" t="s">
        <v>143</v>
      </c>
      <c r="AJ10" s="122" t="str">
        <f>$V35</f>
        <v>NC</v>
      </c>
      <c r="AK10" s="125">
        <v>1</v>
      </c>
      <c r="AL10" s="131"/>
      <c r="AM10" s="136"/>
      <c r="AO10" s="31" t="s">
        <v>147</v>
      </c>
      <c r="AQ10" s="87" t="str">
        <f>IF($AF50="NC","",$AF50)</f>
        <v/>
      </c>
    </row>
    <row r="11" spans="1:43" x14ac:dyDescent="0.25">
      <c r="A11" s="26" t="s">
        <v>123</v>
      </c>
      <c r="B11" s="22" t="str">
        <f>IF(OR('Audit flash'!$E17="NC - Non concerné",'Audit flash'!$E17=""),"NC",IF('Audit flash'!$E17="4 - Tout à fait satisfaisant",1,IF('Audit flash'!$E17="3 - Plutôt satisfaisant",0.66,IF('Audit flash'!$E17="2 - Plutôt pas satisfaisant",0.33,0))))</f>
        <v>NC</v>
      </c>
      <c r="C11" s="22" t="str">
        <f>IF(OR('Audit flash'!$F17="NC - Non concerné",'Audit flash'!$F17=""),"NC",IF('Audit flash'!$F17="4 - Tout à fait satisfaisant",1,IF('Audit flash'!$F17="3 - Plutôt satisfaisant",0.66,IF('Audit flash'!$F17="2 - Plutôt pas satisfaisant",0.33,0))))</f>
        <v>NC</v>
      </c>
      <c r="D11" s="22" t="str">
        <f>IF(OR('Audit flash'!$G17="NC - Non concerné",'Audit flash'!$G17=""),"NC",IF('Audit flash'!$G17="4 - Tout à fait satisfaisant",1,IF('Audit flash'!$G17="3 - Plutôt satisfaisant",0.66,IF('Audit flash'!$G17="2 - Plutôt pas satisfaisant",0.33,0))))</f>
        <v>NC</v>
      </c>
      <c r="E11">
        <v>1</v>
      </c>
      <c r="J11" s="22" t="str" cm="1">
        <f t="array" ref="J11">IF(AND($D$6:$D$19="NC",$D$21:$D$25="NC",$D$27:$D$32="NC",$D$34:$D$36="NC"),IF(AND($C$6:$C$19="NC",$C$21:$C$25="NC",$C$27:$C$32="NC",$C$34:$C$36="NC"),B11,C11),D11)</f>
        <v>NC</v>
      </c>
      <c r="K11" s="24"/>
      <c r="M11" s="26" t="s">
        <v>123</v>
      </c>
      <c r="N11">
        <f>COUNTIF('Audit dossiers FAM - MAS - EEAP'!$D15:$H15,'Fichier analyses'!$N$4)</f>
        <v>0</v>
      </c>
      <c r="O11">
        <f>COUNTIF('Audit dossiers FAM - MAS - EEAP'!$D15:$H15,'Fichier analyses'!$O$4)</f>
        <v>0</v>
      </c>
      <c r="P11">
        <f>COUNTIF('Audit dossiers FAM - MAS - EEAP'!$D15:$H15,'Fichier analyses'!$P$4)</f>
        <v>0</v>
      </c>
      <c r="Q11" s="22" t="str">
        <f t="shared" si="1"/>
        <v>NC</v>
      </c>
      <c r="R11">
        <v>1</v>
      </c>
      <c r="S11" s="24"/>
      <c r="U11" s="26" t="s">
        <v>122</v>
      </c>
      <c r="V11" s="22" t="str">
        <f>IF(OR('Audit terrain'!$F16="NC - Non concerné",'Audit terrain'!$F16=""),"NC",IF('Audit terrain'!$F16="4 - Tout à fait satisfaisant",1,IF('Audit terrain'!$F16="3 - Plutôt satisfaisant",0.66,IF('Audit terrain'!$F16="2 - Plutôt pas satisfaisant",0.33,0))))</f>
        <v>NC</v>
      </c>
      <c r="W11">
        <v>1</v>
      </c>
      <c r="Y11" s="24"/>
      <c r="AA11" s="37"/>
      <c r="AB11" s="57" t="s">
        <v>123</v>
      </c>
      <c r="AC11" s="22" t="str">
        <f t="shared" si="0"/>
        <v>NC</v>
      </c>
      <c r="AD11">
        <v>1</v>
      </c>
      <c r="AF11" s="24"/>
      <c r="AH11" s="119" t="s">
        <v>374</v>
      </c>
      <c r="AK11" s="124"/>
      <c r="AL11" s="33" t="s">
        <v>138</v>
      </c>
      <c r="AM11" s="130" t="str" cm="1">
        <f t="array" ref="AM11">IF(AND($AJ12:$AJ15="NC"),"NC",SUM($AJ12:$AJ15)/SUMIF($AJ12:$AJ15,"&lt;&gt;NC",$AK12:$AK15))</f>
        <v>NC</v>
      </c>
      <c r="AO11" s="31" t="s">
        <v>148</v>
      </c>
      <c r="AQ11" s="87" t="str">
        <f>IF($AF68="NC","",$AF68)</f>
        <v/>
      </c>
    </row>
    <row r="12" spans="1:43" x14ac:dyDescent="0.25">
      <c r="A12" s="26" t="s">
        <v>126</v>
      </c>
      <c r="B12" s="22" t="str">
        <f>IF(OR('Audit flash'!$E18="NC - Non concerné",'Audit flash'!$E18=""),"NC",IF('Audit flash'!$E18="4 - Tout à fait satisfaisant",1,IF('Audit flash'!$E18="3 - Plutôt satisfaisant",0.66,IF('Audit flash'!$E18="2 - Plutôt pas satisfaisant",0.33,0))))</f>
        <v>NC</v>
      </c>
      <c r="C12" s="22" t="str">
        <f>IF(OR('Audit flash'!$F18="NC - Non concerné",'Audit flash'!$F18=""),"NC",IF('Audit flash'!$F18="4 - Tout à fait satisfaisant",1,IF('Audit flash'!$F18="3 - Plutôt satisfaisant",0.66,IF('Audit flash'!$F18="2 - Plutôt pas satisfaisant",0.33,0))))</f>
        <v>NC</v>
      </c>
      <c r="D12" s="22" t="str">
        <f>IF(OR('Audit flash'!$G18="NC - Non concerné",'Audit flash'!$G18=""),"NC",IF('Audit flash'!$G18="4 - Tout à fait satisfaisant",1,IF('Audit flash'!$G18="3 - Plutôt satisfaisant",0.66,IF('Audit flash'!$G18="2 - Plutôt pas satisfaisant",0.33,0))))</f>
        <v>NC</v>
      </c>
      <c r="E12">
        <v>1</v>
      </c>
      <c r="J12" s="22" t="str" cm="1">
        <f t="array" ref="J12">IF(AND($D$6:$D$19="NC",$D$21:$D$25="NC",$D$27:$D$32="NC",$D$34:$D$36="NC"),IF(AND($C$6:$C$19="NC",$C$21:$C$25="NC",$C$27:$C$32="NC",$C$34:$C$36="NC"),B12,C12),D12)</f>
        <v>NC</v>
      </c>
      <c r="K12" s="24"/>
      <c r="M12" s="26" t="s">
        <v>126</v>
      </c>
      <c r="N12">
        <f>COUNTIF('Audit dossiers FAM - MAS - EEAP'!$D16:$H16,'Fichier analyses'!$N$4)</f>
        <v>0</v>
      </c>
      <c r="O12">
        <f>COUNTIF('Audit dossiers FAM - MAS - EEAP'!$D16:$H16,'Fichier analyses'!$O$4)</f>
        <v>0</v>
      </c>
      <c r="P12">
        <f>COUNTIF('Audit dossiers FAM - MAS - EEAP'!$D16:$H16,'Fichier analyses'!$P$4)</f>
        <v>0</v>
      </c>
      <c r="Q12" s="22" t="str">
        <f t="shared" si="1"/>
        <v>NC</v>
      </c>
      <c r="R12">
        <v>1</v>
      </c>
      <c r="S12" s="24"/>
      <c r="U12" s="26" t="s">
        <v>123</v>
      </c>
      <c r="V12" s="22" t="str">
        <f>IF(OR('Audit terrain'!$F17="NC - Non concerné",'Audit terrain'!$F17=""),"NC",IF('Audit terrain'!$F17="4 - Tout à fait satisfaisant",1,IF('Audit terrain'!$F17="3 - Plutôt satisfaisant",0.66,IF('Audit terrain'!$F17="2 - Plutôt pas satisfaisant",0.33,0))))</f>
        <v>NC</v>
      </c>
      <c r="W12">
        <v>1</v>
      </c>
      <c r="Y12" s="24"/>
      <c r="AA12" s="37"/>
      <c r="AB12" s="57" t="s">
        <v>126</v>
      </c>
      <c r="AC12" s="22" t="str">
        <f t="shared" si="0"/>
        <v>NC</v>
      </c>
      <c r="AD12">
        <v>1</v>
      </c>
      <c r="AF12" s="24"/>
      <c r="AH12" s="40" t="s">
        <v>375</v>
      </c>
      <c r="AI12" s="57" t="s">
        <v>111</v>
      </c>
      <c r="AJ12" s="22" t="str">
        <f>$Q20</f>
        <v>NC</v>
      </c>
      <c r="AK12">
        <v>1</v>
      </c>
      <c r="AM12" s="24"/>
      <c r="AO12" s="31" t="s">
        <v>1</v>
      </c>
      <c r="AQ12" s="87" t="str">
        <f>IF($AF100="NC","",$AF100)</f>
        <v/>
      </c>
    </row>
    <row r="13" spans="1:43" ht="15.75" thickBot="1" x14ac:dyDescent="0.3">
      <c r="A13" s="26" t="s">
        <v>127</v>
      </c>
      <c r="B13" s="22" t="str">
        <f>IF(OR('Audit flash'!$E19="NC - Non concerné",'Audit flash'!$E19=""),"NC",IF('Audit flash'!$E19="4 - Tout à fait satisfaisant",1,IF('Audit flash'!$E19="3 - Plutôt satisfaisant",0.66,IF('Audit flash'!$E19="2 - Plutôt pas satisfaisant",0.33,0))))</f>
        <v>NC</v>
      </c>
      <c r="C13" s="22" t="str">
        <f>IF(OR('Audit flash'!$F19="NC - Non concerné",'Audit flash'!$F19=""),"NC",IF('Audit flash'!$F19="4 - Tout à fait satisfaisant",1,IF('Audit flash'!$F19="3 - Plutôt satisfaisant",0.66,IF('Audit flash'!$F19="2 - Plutôt pas satisfaisant",0.33,0))))</f>
        <v>NC</v>
      </c>
      <c r="D13" s="22" t="str">
        <f>IF(OR('Audit flash'!$G19="NC - Non concerné",'Audit flash'!$G19=""),"NC",IF('Audit flash'!$G19="4 - Tout à fait satisfaisant",1,IF('Audit flash'!$G19="3 - Plutôt satisfaisant",0.66,IF('Audit flash'!$G19="2 - Plutôt pas satisfaisant",0.33,0))))</f>
        <v>NC</v>
      </c>
      <c r="E13">
        <v>1</v>
      </c>
      <c r="J13" s="22" t="str" cm="1">
        <f t="array" ref="J13">IF(AND($D$6:$D$19="NC",$D$21:$D$25="NC",$D$27:$D$32="NC",$D$34:$D$36="NC"),IF(AND($C$6:$C$19="NC",$C$21:$C$25="NC",$C$27:$C$32="NC",$C$34:$C$36="NC"),B13,C13),D13)</f>
        <v>NC</v>
      </c>
      <c r="K13" s="24"/>
      <c r="M13" s="26" t="s">
        <v>127</v>
      </c>
      <c r="N13">
        <f>COUNTIF('Audit dossiers FAM - MAS - EEAP'!$D17:$H17,'Fichier analyses'!$N$4)</f>
        <v>0</v>
      </c>
      <c r="O13">
        <f>COUNTIF('Audit dossiers FAM - MAS - EEAP'!$D17:$H17,'Fichier analyses'!$O$4)</f>
        <v>0</v>
      </c>
      <c r="P13">
        <f>COUNTIF('Audit dossiers FAM - MAS - EEAP'!$D17:$H17,'Fichier analyses'!$P$4)</f>
        <v>0</v>
      </c>
      <c r="Q13" s="22" t="str">
        <f t="shared" si="1"/>
        <v>NC</v>
      </c>
      <c r="R13">
        <v>1</v>
      </c>
      <c r="S13" s="24"/>
      <c r="U13" s="26" t="s">
        <v>126</v>
      </c>
      <c r="V13" s="22" t="str">
        <f>IF(OR('Audit terrain'!$F18="NC - Non concerné",'Audit terrain'!$F18=""),"NC",IF('Audit terrain'!$F18="4 - Tout à fait satisfaisant",1,IF('Audit terrain'!$F18="3 - Plutôt satisfaisant",0.66,IF('Audit terrain'!$F18="2 - Plutôt pas satisfaisant",0.33,0))))</f>
        <v>NC</v>
      </c>
      <c r="W13">
        <v>1</v>
      </c>
      <c r="Y13" s="24"/>
      <c r="AA13" s="37"/>
      <c r="AB13" s="57" t="s">
        <v>127</v>
      </c>
      <c r="AC13" s="22" t="str">
        <f t="shared" si="0"/>
        <v>NC</v>
      </c>
      <c r="AD13">
        <v>1</v>
      </c>
      <c r="AF13" s="24"/>
      <c r="AH13" s="37"/>
      <c r="AI13" s="57" t="s">
        <v>114</v>
      </c>
      <c r="AJ13" s="22" t="str">
        <f>$Q23</f>
        <v>NC</v>
      </c>
      <c r="AK13">
        <v>1</v>
      </c>
      <c r="AM13" s="24"/>
      <c r="AO13" s="86" t="s">
        <v>15</v>
      </c>
      <c r="AP13" s="29"/>
      <c r="AQ13" s="88" t="str">
        <f>IF($AF128="NC","",$AF128)</f>
        <v/>
      </c>
    </row>
    <row r="14" spans="1:43" x14ac:dyDescent="0.25">
      <c r="A14" s="26" t="s">
        <v>128</v>
      </c>
      <c r="B14" s="22" t="str">
        <f>IF(OR('Audit flash'!$E20="NC - Non concerné",'Audit flash'!$E20=""),"NC",IF('Audit flash'!$E20="4 - Tout à fait satisfaisant",1,IF('Audit flash'!$E20="3 - Plutôt satisfaisant",0.66,IF('Audit flash'!$E20="2 - Plutôt pas satisfaisant",0.33,0))))</f>
        <v>NC</v>
      </c>
      <c r="C14" s="22" t="str">
        <f>IF(OR('Audit flash'!$F20="NC - Non concerné",'Audit flash'!$F20=""),"NC",IF('Audit flash'!$F20="4 - Tout à fait satisfaisant",1,IF('Audit flash'!$F20="3 - Plutôt satisfaisant",0.66,IF('Audit flash'!$F20="2 - Plutôt pas satisfaisant",0.33,0))))</f>
        <v>NC</v>
      </c>
      <c r="D14" s="22" t="str">
        <f>IF(OR('Audit flash'!$G20="NC - Non concerné",'Audit flash'!$G20=""),"NC",IF('Audit flash'!$G20="4 - Tout à fait satisfaisant",1,IF('Audit flash'!$G20="3 - Plutôt satisfaisant",0.66,IF('Audit flash'!$G20="2 - Plutôt pas satisfaisant",0.33,0))))</f>
        <v>NC</v>
      </c>
      <c r="E14">
        <v>1</v>
      </c>
      <c r="J14" s="22" t="str" cm="1">
        <f t="array" ref="J14">IF(AND($D$6:$D$19="NC",$D$21:$D$25="NC",$D$27:$D$32="NC",$D$34:$D$36="NC"),IF(AND($C$6:$C$19="NC",$C$21:$C$25="NC",$C$27:$C$32="NC",$C$34:$C$36="NC"),B14,C14),D14)</f>
        <v>NC</v>
      </c>
      <c r="K14" s="24"/>
      <c r="M14" s="26" t="s">
        <v>128</v>
      </c>
      <c r="N14">
        <f>COUNTIF('Audit dossiers FAM - MAS - EEAP'!$D18:$H18,'Fichier analyses'!$N$4)</f>
        <v>0</v>
      </c>
      <c r="O14">
        <f>COUNTIF('Audit dossiers FAM - MAS - EEAP'!$D18:$H18,'Fichier analyses'!$O$4)</f>
        <v>0</v>
      </c>
      <c r="P14">
        <f>COUNTIF('Audit dossiers FAM - MAS - EEAP'!$D18:$H18,'Fichier analyses'!$P$4)</f>
        <v>0</v>
      </c>
      <c r="Q14" s="22" t="str">
        <f t="shared" si="1"/>
        <v>NC</v>
      </c>
      <c r="R14">
        <v>1</v>
      </c>
      <c r="S14" s="24"/>
      <c r="U14" s="26" t="s">
        <v>127</v>
      </c>
      <c r="V14" s="22" t="str">
        <f>IF(OR('Audit terrain'!$F19="NC - Non concerné",'Audit terrain'!$F19=""),"NC",IF('Audit terrain'!$F19="4 - Tout à fait satisfaisant",1,IF('Audit terrain'!$F19="3 - Plutôt satisfaisant",0.66,IF('Audit terrain'!$F19="2 - Plutôt pas satisfaisant",0.33,0))))</f>
        <v>NC</v>
      </c>
      <c r="W14">
        <v>1</v>
      </c>
      <c r="Y14" s="24"/>
      <c r="AA14" s="37"/>
      <c r="AB14" s="57" t="s">
        <v>128</v>
      </c>
      <c r="AC14" s="22" t="str">
        <f t="shared" si="0"/>
        <v>NC</v>
      </c>
      <c r="AD14">
        <v>1</v>
      </c>
      <c r="AF14" s="24"/>
      <c r="AH14" s="37"/>
      <c r="AI14" s="57" t="s">
        <v>120</v>
      </c>
      <c r="AJ14" s="22" t="str">
        <f>$Q24</f>
        <v>NC</v>
      </c>
      <c r="AK14">
        <v>1</v>
      </c>
      <c r="AM14" s="24"/>
    </row>
    <row r="15" spans="1:43" x14ac:dyDescent="0.25">
      <c r="A15" s="26" t="s">
        <v>129</v>
      </c>
      <c r="B15" s="22" t="str">
        <f>IF(OR('Audit flash'!$E21="NC - Non concerné",'Audit flash'!$E21=""),"NC",IF('Audit flash'!$E21="4 - Tout à fait satisfaisant",1,IF('Audit flash'!$E21="3 - Plutôt satisfaisant",0.66,IF('Audit flash'!$E21="2 - Plutôt pas satisfaisant",0.33,0))))</f>
        <v>NC</v>
      </c>
      <c r="C15" s="22" t="str">
        <f>IF(OR('Audit flash'!$F21="NC - Non concerné",'Audit flash'!$F21=""),"NC",IF('Audit flash'!$F21="4 - Tout à fait satisfaisant",1,IF('Audit flash'!$F21="3 - Plutôt satisfaisant",0.66,IF('Audit flash'!$F21="2 - Plutôt pas satisfaisant",0.33,0))))</f>
        <v>NC</v>
      </c>
      <c r="D15" s="22" t="str">
        <f>IF(OR('Audit flash'!$G21="NC - Non concerné",'Audit flash'!$G21=""),"NC",IF('Audit flash'!$G21="4 - Tout à fait satisfaisant",1,IF('Audit flash'!$G21="3 - Plutôt satisfaisant",0.66,IF('Audit flash'!$G21="2 - Plutôt pas satisfaisant",0.33,0))))</f>
        <v>NC</v>
      </c>
      <c r="E15">
        <v>1</v>
      </c>
      <c r="J15" s="22" t="str" cm="1">
        <f t="array" ref="J15">IF(AND($D$6:$D$19="NC",$D$21:$D$25="NC",$D$27:$D$32="NC",$D$34:$D$36="NC"),IF(AND($C$6:$C$19="NC",$C$21:$C$25="NC",$C$27:$C$32="NC",$C$34:$C$36="NC"),B15,C15),D15)</f>
        <v>NC</v>
      </c>
      <c r="K15" s="24"/>
      <c r="M15" s="26" t="s">
        <v>129</v>
      </c>
      <c r="N15">
        <f>COUNTIF('Audit dossiers FAM - MAS - EEAP'!$D19:$H19,'Fichier analyses'!$N$4)</f>
        <v>0</v>
      </c>
      <c r="O15">
        <f>COUNTIF('Audit dossiers FAM - MAS - EEAP'!$D19:$H19,'Fichier analyses'!$O$4)</f>
        <v>0</v>
      </c>
      <c r="P15">
        <f>COUNTIF('Audit dossiers FAM - MAS - EEAP'!$D19:$H19,'Fichier analyses'!$P$4)</f>
        <v>0</v>
      </c>
      <c r="Q15" s="22" t="str">
        <f t="shared" si="1"/>
        <v>NC</v>
      </c>
      <c r="R15">
        <v>1</v>
      </c>
      <c r="S15" s="24"/>
      <c r="U15" s="31" t="s">
        <v>36</v>
      </c>
      <c r="X15" s="33" t="s">
        <v>138</v>
      </c>
      <c r="Y15" s="34" t="str" cm="1">
        <f t="array" ref="Y15">IF(AND($V16:$V18="NC"),"NC",SUM($V16:$V18)/SUMIF($V16:$V18,"&lt;&gt;NC",$W16:$W18))</f>
        <v>NC</v>
      </c>
      <c r="AA15" s="37"/>
      <c r="AB15" s="57" t="s">
        <v>129</v>
      </c>
      <c r="AC15" s="22" t="str">
        <f t="shared" si="0"/>
        <v>NC</v>
      </c>
      <c r="AD15">
        <v>1</v>
      </c>
      <c r="AF15" s="24"/>
      <c r="AH15" s="37"/>
      <c r="AI15" s="57" t="s">
        <v>157</v>
      </c>
      <c r="AJ15" s="22" t="str">
        <f>$Q40</f>
        <v>NC</v>
      </c>
      <c r="AK15">
        <v>1</v>
      </c>
      <c r="AM15" s="24"/>
    </row>
    <row r="16" spans="1:43" x14ac:dyDescent="0.25">
      <c r="A16" s="26" t="s">
        <v>130</v>
      </c>
      <c r="B16" s="22" t="str">
        <f>IF(OR('Audit flash'!$E22="NC - Non concerné",'Audit flash'!$E22=""),"NC",IF('Audit flash'!$E22="4 - Tout à fait satisfaisant",1,IF('Audit flash'!$E22="3 - Plutôt satisfaisant",0.66,IF('Audit flash'!$E22="2 - Plutôt pas satisfaisant",0.33,0))))</f>
        <v>NC</v>
      </c>
      <c r="C16" s="22" t="str">
        <f>IF(OR('Audit flash'!$F22="NC - Non concerné",'Audit flash'!$F22=""),"NC",IF('Audit flash'!$F22="4 - Tout à fait satisfaisant",1,IF('Audit flash'!$F22="3 - Plutôt satisfaisant",0.66,IF('Audit flash'!$F22="2 - Plutôt pas satisfaisant",0.33,0))))</f>
        <v>NC</v>
      </c>
      <c r="D16" s="22" t="str">
        <f>IF(OR('Audit flash'!$G22="NC - Non concerné",'Audit flash'!$G22=""),"NC",IF('Audit flash'!$G22="4 - Tout à fait satisfaisant",1,IF('Audit flash'!$G22="3 - Plutôt satisfaisant",0.66,IF('Audit flash'!$G22="2 - Plutôt pas satisfaisant",0.33,0))))</f>
        <v>NC</v>
      </c>
      <c r="E16">
        <v>1</v>
      </c>
      <c r="J16" s="22" t="str" cm="1">
        <f t="array" ref="J16">IF(AND($D$6:$D$19="NC",$D$21:$D$25="NC",$D$27:$D$32="NC",$D$34:$D$36="NC"),IF(AND($C$6:$C$19="NC",$C$21:$C$25="NC",$C$27:$C$32="NC",$C$34:$C$36="NC"),B16,C16),D16)</f>
        <v>NC</v>
      </c>
      <c r="K16" s="24"/>
      <c r="M16" s="31" t="s">
        <v>1</v>
      </c>
      <c r="P16" s="33" t="s">
        <v>138</v>
      </c>
      <c r="Q16" s="22"/>
      <c r="R16" s="22"/>
      <c r="S16" s="34" t="str" cm="1">
        <f t="array" ref="S16">IF(AND($Q17:$Q43="NC"),"NC",SUM($Q17:$Q43)/SUMIF($Q17:$Q43,"&lt;&gt;NC",$R17:$R43))</f>
        <v>NC</v>
      </c>
      <c r="U16" s="26" t="s">
        <v>128</v>
      </c>
      <c r="V16" s="22" t="str">
        <f>IF(OR('Audit terrain'!$F21="NC - Non concerné",'Audit terrain'!$F21=""),"NC",IF('Audit terrain'!$F21="4 - Tout à fait satisfaisant",1,IF('Audit terrain'!$F21="3 - Plutôt satisfaisant",0.66,IF('Audit terrain'!$F21="2 - Plutôt pas satisfaisant",0.33,0))))</f>
        <v>NC</v>
      </c>
      <c r="W16">
        <v>1</v>
      </c>
      <c r="Y16" s="24"/>
      <c r="AA16" s="37"/>
      <c r="AB16" s="57" t="s">
        <v>130</v>
      </c>
      <c r="AC16" s="22" t="str">
        <f t="shared" si="0"/>
        <v>NC</v>
      </c>
      <c r="AD16">
        <v>1</v>
      </c>
      <c r="AF16" s="24"/>
      <c r="AH16" s="44" t="s">
        <v>208</v>
      </c>
      <c r="AL16" s="32" t="s">
        <v>137</v>
      </c>
      <c r="AM16" s="46" t="str" cm="1">
        <f t="array" ref="AM16">IF(AND($AJ18:$AJ18="NC",$AJ20:$AJ20="NC",$AJ22:$AJ22="NC",$AJ24:$AJ24="NC",$AJ26:$AJ26="NC"),"NC",SUM($AJ18:$AJ26)/SUMIF($AJ18:$AJ26,"&lt;&gt;NC",$AK18:$AK26))</f>
        <v>NC</v>
      </c>
    </row>
    <row r="17" spans="1:39" x14ac:dyDescent="0.25">
      <c r="A17" s="26" t="s">
        <v>131</v>
      </c>
      <c r="B17" s="22" t="str">
        <f>IF(OR('Audit flash'!$E23="NC - Non concerné",'Audit flash'!$E23=""),"NC",IF('Audit flash'!$E23="4 - Tout à fait satisfaisant",1,IF('Audit flash'!$E23="3 - Plutôt satisfaisant",0.66,IF('Audit flash'!$E23="2 - Plutôt pas satisfaisant",0.33,0))))</f>
        <v>NC</v>
      </c>
      <c r="C17" s="22" t="str">
        <f>IF(OR('Audit flash'!$F23="NC - Non concerné",'Audit flash'!$F23=""),"NC",IF('Audit flash'!$F23="4 - Tout à fait satisfaisant",1,IF('Audit flash'!$F23="3 - Plutôt satisfaisant",0.66,IF('Audit flash'!$F23="2 - Plutôt pas satisfaisant",0.33,0))))</f>
        <v>NC</v>
      </c>
      <c r="D17" s="22" t="str">
        <f>IF(OR('Audit flash'!$G23="NC - Non concerné",'Audit flash'!$G23=""),"NC",IF('Audit flash'!$G23="4 - Tout à fait satisfaisant",1,IF('Audit flash'!$G23="3 - Plutôt satisfaisant",0.66,IF('Audit flash'!$G23="2 - Plutôt pas satisfaisant",0.33,0))))</f>
        <v>NC</v>
      </c>
      <c r="E17">
        <v>1</v>
      </c>
      <c r="J17" s="22" t="str" cm="1">
        <f t="array" ref="J17">IF(AND($D$6:$D$19="NC",$D$21:$D$25="NC",$D$27:$D$32="NC",$D$34:$D$36="NC"),IF(AND($C$6:$C$19="NC",$C$21:$C$25="NC",$C$27:$C$32="NC",$C$34:$C$36="NC"),B17,C17),D17)</f>
        <v>NC</v>
      </c>
      <c r="K17" s="24"/>
      <c r="M17" s="26" t="s">
        <v>130</v>
      </c>
      <c r="N17">
        <f>COUNTIF('Audit dossiers FAM - MAS - EEAP'!$D21:$H21,'Fichier analyses'!$N$4)</f>
        <v>0</v>
      </c>
      <c r="O17">
        <f>COUNTIF('Audit dossiers FAM - MAS - EEAP'!$D21:$H21,'Fichier analyses'!$O$4)</f>
        <v>0</v>
      </c>
      <c r="P17">
        <f>COUNTIF('Audit dossiers FAM - MAS - EEAP'!$D21:$H21,'Fichier analyses'!$P$4)</f>
        <v>0</v>
      </c>
      <c r="Q17" s="22" t="str">
        <f t="shared" ref="Q17" si="2">IFERROR($N17/($N17+$O17),"NC")</f>
        <v>NC</v>
      </c>
      <c r="R17">
        <v>1</v>
      </c>
      <c r="S17" s="24"/>
      <c r="U17" s="26" t="s">
        <v>129</v>
      </c>
      <c r="V17" s="22" t="str">
        <f>IF(OR('Audit terrain'!$F22="NC - Non concerné",'Audit terrain'!$F22=""),"NC",IF('Audit terrain'!$F22="4 - Tout à fait satisfaisant",1,IF('Audit terrain'!$F22="3 - Plutôt satisfaisant",0.66,IF('Audit terrain'!$F22="2 - Plutôt pas satisfaisant",0.33,0))))</f>
        <v>NC</v>
      </c>
      <c r="W17">
        <v>1</v>
      </c>
      <c r="Y17" s="24"/>
      <c r="AA17" s="37"/>
      <c r="AB17" s="57" t="s">
        <v>131</v>
      </c>
      <c r="AC17" s="22" t="str">
        <f t="shared" si="0"/>
        <v>NC</v>
      </c>
      <c r="AD17">
        <v>1</v>
      </c>
      <c r="AF17" s="24"/>
      <c r="AH17" s="31" t="s">
        <v>201</v>
      </c>
      <c r="AL17" s="33" t="s">
        <v>138</v>
      </c>
      <c r="AM17" s="34" t="str" cm="1">
        <f t="array" ref="AM17">IF(AND($AJ18:$AJ18="NC"),"NC",SUM($AJ18:$AJ18)/SUMIF($AJ18:$AJ18,"&lt;&gt;NC",$AK18:$AK18))</f>
        <v>NC</v>
      </c>
    </row>
    <row r="18" spans="1:39" x14ac:dyDescent="0.25">
      <c r="A18" s="26" t="s">
        <v>110</v>
      </c>
      <c r="B18" s="22" t="str">
        <f>IF(OR('Audit flash'!$E24="NC - Non concerné",'Audit flash'!$E24=""),"NC",IF('Audit flash'!$E24="4 - Tout à fait satisfaisant",1,IF('Audit flash'!$E24="3 - Plutôt satisfaisant",0.66,IF('Audit flash'!$E24="2 - Plutôt pas satisfaisant",0.33,0))))</f>
        <v>NC</v>
      </c>
      <c r="C18" s="22" t="str">
        <f>IF(OR('Audit flash'!$F24="NC - Non concerné",'Audit flash'!$F24=""),"NC",IF('Audit flash'!$F24="4 - Tout à fait satisfaisant",1,IF('Audit flash'!$F24="3 - Plutôt satisfaisant",0.66,IF('Audit flash'!$F24="2 - Plutôt pas satisfaisant",0.33,0))))</f>
        <v>NC</v>
      </c>
      <c r="D18" s="22" t="str">
        <f>IF(OR('Audit flash'!$G24="NC - Non concerné",'Audit flash'!$G24=""),"NC",IF('Audit flash'!$G24="4 - Tout à fait satisfaisant",1,IF('Audit flash'!$G24="3 - Plutôt satisfaisant",0.66,IF('Audit flash'!$G24="2 - Plutôt pas satisfaisant",0.33,0))))</f>
        <v>NC</v>
      </c>
      <c r="E18">
        <v>1</v>
      </c>
      <c r="J18" s="22" t="str" cm="1">
        <f t="array" ref="J18">IF(AND($D$6:$D$19="NC",$D$21:$D$25="NC",$D$27:$D$32="NC",$D$34:$D$36="NC"),IF(AND($C$6:$C$19="NC",$C$21:$C$25="NC",$C$27:$C$32="NC",$C$34:$C$36="NC"),B18,C18),D18)</f>
        <v>NC</v>
      </c>
      <c r="K18" s="24"/>
      <c r="M18" s="26" t="s">
        <v>131</v>
      </c>
      <c r="N18">
        <f>COUNTIF('Audit dossiers FAM - MAS - EEAP'!$D22:$H22,'Fichier analyses'!$N$4)</f>
        <v>0</v>
      </c>
      <c r="O18">
        <f>COUNTIF('Audit dossiers FAM - MAS - EEAP'!$D22:$H22,'Fichier analyses'!$O$4)</f>
        <v>0</v>
      </c>
      <c r="P18">
        <f>COUNTIF('Audit dossiers FAM - MAS - EEAP'!$D22:$H22,'Fichier analyses'!$P$4)</f>
        <v>0</v>
      </c>
      <c r="Q18" s="22" t="str">
        <f t="shared" ref="Q18:Q43" si="3">IFERROR($N18/($N18+$O18),"NC")</f>
        <v>NC</v>
      </c>
      <c r="R18">
        <v>1</v>
      </c>
      <c r="S18" s="24"/>
      <c r="U18" s="26" t="s">
        <v>130</v>
      </c>
      <c r="V18" s="22" t="str">
        <f>IF(OR('Audit terrain'!$F23="NC - Non concerné",'Audit terrain'!$F23=""),"NC",IF('Audit terrain'!$F23="4 - Tout à fait satisfaisant",1,IF('Audit terrain'!$F23="3 - Plutôt satisfaisant",0.66,IF('Audit terrain'!$F23="2 - Plutôt pas satisfaisant",0.33,0))))</f>
        <v>NC</v>
      </c>
      <c r="W18">
        <v>1</v>
      </c>
      <c r="Y18" s="24"/>
      <c r="AA18" s="37"/>
      <c r="AB18" s="57" t="s">
        <v>110</v>
      </c>
      <c r="AC18" s="22" t="str">
        <f t="shared" si="0"/>
        <v>NC</v>
      </c>
      <c r="AD18">
        <v>1</v>
      </c>
      <c r="AF18" s="24"/>
      <c r="AH18" s="40" t="s">
        <v>252</v>
      </c>
      <c r="AI18" s="58" t="s">
        <v>149</v>
      </c>
      <c r="AJ18" s="22" t="str">
        <f>$Q32</f>
        <v>NC</v>
      </c>
      <c r="AK18">
        <v>1</v>
      </c>
      <c r="AM18" s="24"/>
    </row>
    <row r="19" spans="1:39" x14ac:dyDescent="0.25">
      <c r="A19" s="26" t="s">
        <v>111</v>
      </c>
      <c r="B19" s="22" t="str">
        <f>IF(OR('Audit flash'!$E25="NC - Non concerné",'Audit flash'!$E25=""),"NC",IF('Audit flash'!$E25="4 - Tout à fait satisfaisant",1,IF('Audit flash'!$E25="3 - Plutôt satisfaisant",0.66,IF('Audit flash'!$E25="2 - Plutôt pas satisfaisant",0.33,0))))</f>
        <v>NC</v>
      </c>
      <c r="C19" s="22" t="str">
        <f>IF(OR('Audit flash'!$F25="NC - Non concerné",'Audit flash'!$F25=""),"NC",IF('Audit flash'!$F25="4 - Tout à fait satisfaisant",1,IF('Audit flash'!$F25="3 - Plutôt satisfaisant",0.66,IF('Audit flash'!$F25="2 - Plutôt pas satisfaisant",0.33,0))))</f>
        <v>NC</v>
      </c>
      <c r="D19" s="22" t="str">
        <f>IF(OR('Audit flash'!$G25="NC - Non concerné",'Audit flash'!$G25=""),"NC",IF('Audit flash'!$G25="4 - Tout à fait satisfaisant",1,IF('Audit flash'!$G25="3 - Plutôt satisfaisant",0.66,IF('Audit flash'!$G25="2 - Plutôt pas satisfaisant",0.33,0))))</f>
        <v>NC</v>
      </c>
      <c r="E19">
        <v>1</v>
      </c>
      <c r="J19" s="22" t="str" cm="1">
        <f t="array" ref="J19">IF(AND($D$6:$D$19="NC",$D$21:$D$25="NC",$D$27:$D$32="NC",$D$34:$D$36="NC"),IF(AND($C$6:$C$19="NC",$C$21:$C$25="NC",$C$27:$C$32="NC",$C$34:$C$36="NC"),B19,C19),D19)</f>
        <v>NC</v>
      </c>
      <c r="K19" s="24"/>
      <c r="M19" s="26" t="s">
        <v>110</v>
      </c>
      <c r="N19">
        <f>COUNTIF('Audit dossiers FAM - MAS - EEAP'!$D24:$H24,'Fichier analyses'!$N$4)</f>
        <v>0</v>
      </c>
      <c r="O19">
        <f>COUNTIF('Audit dossiers FAM - MAS - EEAP'!$D24:$H24,'Fichier analyses'!$O$4)</f>
        <v>0</v>
      </c>
      <c r="P19">
        <f>COUNTIF('Audit dossiers FAM - MAS - EEAP'!$D24:$H24,'Fichier analyses'!$P$4)</f>
        <v>0</v>
      </c>
      <c r="Q19" s="22" t="str">
        <f t="shared" si="3"/>
        <v>NC</v>
      </c>
      <c r="R19">
        <v>1</v>
      </c>
      <c r="S19" s="24"/>
      <c r="U19" s="39" t="s">
        <v>146</v>
      </c>
      <c r="X19" s="32" t="s">
        <v>137</v>
      </c>
      <c r="Y19" s="46" t="str" cm="1">
        <f t="array" ref="Y19">IF(AND($V21:$V27="NC",$V29:$V59="NC",$V61:$V79="NC"),"NC",SUM($V21:$V79)/SUMIF($V21:$V79,"&lt;&gt;NC",$W21:$W79))</f>
        <v>NC</v>
      </c>
      <c r="AA19" s="37"/>
      <c r="AB19" s="57" t="s">
        <v>111</v>
      </c>
      <c r="AC19" s="22" t="str">
        <f t="shared" si="0"/>
        <v>NC</v>
      </c>
      <c r="AD19">
        <v>1</v>
      </c>
      <c r="AF19" s="24"/>
      <c r="AH19" s="31" t="s">
        <v>202</v>
      </c>
      <c r="AL19" s="33" t="s">
        <v>138</v>
      </c>
      <c r="AM19" s="34" t="str" cm="1">
        <f t="array" ref="AM19">IF(AND($AJ20:$AJ20="NC"),"NC",SUM($AJ20:$AJ20)/SUMIF($AJ20:$AJ20,"&lt;&gt;NC",$AK20:$AK20))</f>
        <v>NC</v>
      </c>
    </row>
    <row r="20" spans="1:39" x14ac:dyDescent="0.25">
      <c r="A20" s="31" t="s">
        <v>12</v>
      </c>
      <c r="B20" s="23"/>
      <c r="C20" s="23"/>
      <c r="D20" s="23"/>
      <c r="E20" s="23"/>
      <c r="F20" s="33" t="s">
        <v>138</v>
      </c>
      <c r="G20" s="73" t="str" cm="1">
        <f t="array" ref="G20">IF(AND($B21:$B25="NC"),"NC",SUM($B21:$B25)/SUMIF($B21:$B25,"&lt;&gt;NC",$E21:$E25))</f>
        <v>NC</v>
      </c>
      <c r="H20" s="73" t="str" cm="1">
        <f t="array" ref="H20">IF(AND($C21:$C25="NC"),"NC",SUM($C21:$C25)/SUMIF($C21:$C25,"&lt;&gt;NC",$E21:$E25))</f>
        <v>NC</v>
      </c>
      <c r="I20" s="73" t="str" cm="1">
        <f t="array" ref="I20">IF(AND($D21:$D25="NC"),"NC",SUM($D21:$D25)/SUMIF($D21:$D25,"&lt;&gt;NC",$E21:$E25))</f>
        <v>NC</v>
      </c>
      <c r="J20" s="22"/>
      <c r="K20" s="73" t="str" cm="1">
        <f t="array" ref="K20">IF(AND($J21:$J25="NC"),"NC",SUM($J21:$J25)/SUMIF($J21:$J25,"&lt;&gt;NC",$E21:$E25))</f>
        <v>NC</v>
      </c>
      <c r="M20" s="26" t="s">
        <v>111</v>
      </c>
      <c r="N20">
        <f>COUNTIF('Audit dossiers FAM - MAS - EEAP'!$D25:$H25,'Fichier analyses'!$N$4)</f>
        <v>0</v>
      </c>
      <c r="O20">
        <f>COUNTIF('Audit dossiers FAM - MAS - EEAP'!$D25:$H25,'Fichier analyses'!$O$4)</f>
        <v>0</v>
      </c>
      <c r="P20">
        <f>COUNTIF('Audit dossiers FAM - MAS - EEAP'!$D25:$H25,'Fichier analyses'!$P$4)</f>
        <v>0</v>
      </c>
      <c r="Q20" s="22" t="str">
        <f t="shared" si="3"/>
        <v>NC</v>
      </c>
      <c r="R20">
        <v>1</v>
      </c>
      <c r="S20" s="24"/>
      <c r="U20" s="31" t="s">
        <v>147</v>
      </c>
      <c r="X20" s="33" t="s">
        <v>138</v>
      </c>
      <c r="Y20" s="34" t="str" cm="1">
        <f t="array" ref="Y20">IF(AND($V21:$V27="NC"),"NC",SUM($V21:$V27)/SUMIF($V21:$V27,"&lt;&gt;NC",$W21:$W27))</f>
        <v>NC</v>
      </c>
      <c r="AA20" s="31" t="s">
        <v>12</v>
      </c>
      <c r="AE20" s="33" t="s">
        <v>138</v>
      </c>
      <c r="AF20" s="34" t="str" cm="1">
        <f t="array" ref="AF20">IF(AND($AC21:$AC29="NC"),"NC",SUM($AC21:$AC29)/SUMIF($AC21:$AC29,"&lt;&gt;NC",$AD21:$AD29))</f>
        <v>NC</v>
      </c>
      <c r="AH20" s="40" t="s">
        <v>252</v>
      </c>
      <c r="AI20" s="58" t="s">
        <v>150</v>
      </c>
      <c r="AJ20" s="22" t="str">
        <f>$Q33</f>
        <v>NC</v>
      </c>
      <c r="AK20">
        <v>1</v>
      </c>
      <c r="AM20" s="24"/>
    </row>
    <row r="21" spans="1:39" x14ac:dyDescent="0.25">
      <c r="A21" s="26" t="s">
        <v>112</v>
      </c>
      <c r="B21" s="22" t="str">
        <f>IF(OR('Audit flash'!$E27="NC - Non concerné",'Audit flash'!$E27=""),"NC",IF('Audit flash'!$E27="4 - Tout à fait satisfaisant",1,IF('Audit flash'!$E27="3 - Plutôt satisfaisant",0.66,IF('Audit flash'!$E27="2 - Plutôt pas satisfaisant",0.33,0))))</f>
        <v>NC</v>
      </c>
      <c r="C21" s="22" t="str">
        <f>IF(OR('Audit flash'!$F27="NC - Non concerné",'Audit flash'!$F27=""),"NC",IF('Audit flash'!$F27="4 - Tout à fait satisfaisant",1,IF('Audit flash'!$F27="3 - Plutôt satisfaisant",0.66,IF('Audit flash'!$F27="2 - Plutôt pas satisfaisant",0.33,0))))</f>
        <v>NC</v>
      </c>
      <c r="D21" s="22" t="str">
        <f>IF(OR('Audit flash'!$G27="NC - Non concerné",'Audit flash'!$G27=""),"NC",IF('Audit flash'!$G27="4 - Tout à fait satisfaisant",1,IF('Audit flash'!$G27="3 - Plutôt satisfaisant",0.66,IF('Audit flash'!$G27="2 - Plutôt pas satisfaisant",0.33,0))))</f>
        <v>NC</v>
      </c>
      <c r="E21">
        <v>1</v>
      </c>
      <c r="J21" s="22" t="str" cm="1">
        <f t="array" ref="J21">IF(AND($D$6:$D$19="NC",$D$21:$D$25="NC",$D$27:$D$32="NC",$D$34:$D$36="NC"),IF(AND($C$6:$C$19="NC",$C$21:$C$25="NC",$C$27:$C$32="NC",$C$34:$C$36="NC"),B21,C21),D21)</f>
        <v>NC</v>
      </c>
      <c r="K21" s="24"/>
      <c r="M21" s="26" t="s">
        <v>112</v>
      </c>
      <c r="N21">
        <f>COUNTIF('Audit dossiers FAM - MAS - EEAP'!$D26:$H26,'Fichier analyses'!$N$4)</f>
        <v>0</v>
      </c>
      <c r="O21">
        <f>COUNTIF('Audit dossiers FAM - MAS - EEAP'!$D26:$H26,'Fichier analyses'!$O$4)</f>
        <v>0</v>
      </c>
      <c r="P21">
        <f>COUNTIF('Audit dossiers FAM - MAS - EEAP'!$D26:$H26,'Fichier analyses'!$P$4)</f>
        <v>0</v>
      </c>
      <c r="Q21" s="22" t="str">
        <f t="shared" si="3"/>
        <v>NC</v>
      </c>
      <c r="R21">
        <v>1</v>
      </c>
      <c r="S21" s="24"/>
      <c r="U21" s="26" t="s">
        <v>131</v>
      </c>
      <c r="V21" s="22" t="str">
        <f>IF(OR('Audit terrain'!$F28="NC - Non concerné",'Audit terrain'!$F28=""),"NC",IF('Audit terrain'!$F28="4 - Tout à fait satisfaisant",1,IF('Audit terrain'!$F28="3 - Plutôt satisfaisant",0.66,IF('Audit terrain'!$F28="2 - Plutôt pas satisfaisant",0.33,0))))</f>
        <v>NC</v>
      </c>
      <c r="W21">
        <v>1</v>
      </c>
      <c r="Y21" s="24"/>
      <c r="AA21" s="40" t="s">
        <v>251</v>
      </c>
      <c r="AB21" s="57" t="s">
        <v>112</v>
      </c>
      <c r="AC21" s="22" t="str">
        <f>$J21</f>
        <v>NC</v>
      </c>
      <c r="AD21">
        <v>1</v>
      </c>
      <c r="AF21" s="24"/>
      <c r="AH21" s="31" t="s">
        <v>203</v>
      </c>
      <c r="AL21" s="33" t="s">
        <v>138</v>
      </c>
      <c r="AM21" s="34" t="str" cm="1">
        <f t="array" ref="AM21">IF(AND($AJ22:$AJ22="NC"),"NC",SUM($AJ22:$AJ22)/SUMIF($AJ22:$AJ22,"&lt;&gt;NC",$AK22:$AK22))</f>
        <v>NC</v>
      </c>
    </row>
    <row r="22" spans="1:39" x14ac:dyDescent="0.25">
      <c r="A22" s="26" t="s">
        <v>113</v>
      </c>
      <c r="B22" s="22" t="str">
        <f>IF(OR('Audit flash'!$E28="NC - Non concerné",'Audit flash'!$E28=""),"NC",IF('Audit flash'!$E28="4 - Tout à fait satisfaisant",1,IF('Audit flash'!$E28="3 - Plutôt satisfaisant",0.66,IF('Audit flash'!$E28="2 - Plutôt pas satisfaisant",0.33,0))))</f>
        <v>NC</v>
      </c>
      <c r="C22" s="22" t="str">
        <f>IF(OR('Audit flash'!$F28="NC - Non concerné",'Audit flash'!$F28=""),"NC",IF('Audit flash'!$F28="4 - Tout à fait satisfaisant",1,IF('Audit flash'!$F28="3 - Plutôt satisfaisant",0.66,IF('Audit flash'!$F28="2 - Plutôt pas satisfaisant",0.33,0))))</f>
        <v>NC</v>
      </c>
      <c r="D22" s="22" t="str">
        <f>IF(OR('Audit flash'!$G28="NC - Non concerné",'Audit flash'!$G28=""),"NC",IF('Audit flash'!$G28="4 - Tout à fait satisfaisant",1,IF('Audit flash'!$G28="3 - Plutôt satisfaisant",0.66,IF('Audit flash'!$G28="2 - Plutôt pas satisfaisant",0.33,0))))</f>
        <v>NC</v>
      </c>
      <c r="E22">
        <v>1</v>
      </c>
      <c r="J22" s="22" t="str" cm="1">
        <f t="array" ref="J22">IF(AND($D$6:$D$19="NC",$D$21:$D$25="NC",$D$27:$D$32="NC",$D$34:$D$36="NC"),IF(AND($C$6:$C$19="NC",$C$21:$C$25="NC",$C$27:$C$32="NC",$C$34:$C$36="NC"),B22,C22),D22)</f>
        <v>NC</v>
      </c>
      <c r="K22" s="24"/>
      <c r="M22" s="26" t="s">
        <v>113</v>
      </c>
      <c r="N22">
        <f>COUNTIF('Audit dossiers FAM - MAS - EEAP'!$D27:$H27,'Fichier analyses'!$N$4)</f>
        <v>0</v>
      </c>
      <c r="O22">
        <f>COUNTIF('Audit dossiers FAM - MAS - EEAP'!$D27:$H27,'Fichier analyses'!$O$4)</f>
        <v>0</v>
      </c>
      <c r="P22">
        <f>COUNTIF('Audit dossiers FAM - MAS - EEAP'!$D27:$H27,'Fichier analyses'!$P$4)</f>
        <v>0</v>
      </c>
      <c r="Q22" s="22" t="str">
        <f t="shared" si="3"/>
        <v>NC</v>
      </c>
      <c r="R22">
        <v>1</v>
      </c>
      <c r="S22" s="24"/>
      <c r="U22" s="26" t="s">
        <v>110</v>
      </c>
      <c r="V22" s="22" t="str">
        <f>IF(OR('Audit terrain'!$F29="NC - Non concerné",'Audit terrain'!$F29=""),"NC",IF('Audit terrain'!$F29="4 - Tout à fait satisfaisant",1,IF('Audit terrain'!$F29="3 - Plutôt satisfaisant",0.66,IF('Audit terrain'!$F29="2 - Plutôt pas satisfaisant",0.33,0))))</f>
        <v>NC</v>
      </c>
      <c r="W22">
        <v>1</v>
      </c>
      <c r="Y22" s="24"/>
      <c r="AA22" s="37"/>
      <c r="AB22" s="57" t="s">
        <v>113</v>
      </c>
      <c r="AC22" s="22" t="str">
        <f>$J22</f>
        <v>NC</v>
      </c>
      <c r="AD22">
        <v>1</v>
      </c>
      <c r="AF22" s="24"/>
      <c r="AH22" s="40" t="s">
        <v>252</v>
      </c>
      <c r="AI22" s="58" t="s">
        <v>150</v>
      </c>
      <c r="AJ22" s="22" t="str">
        <f>$Q33</f>
        <v>NC</v>
      </c>
      <c r="AK22">
        <v>1</v>
      </c>
      <c r="AM22" s="24"/>
    </row>
    <row r="23" spans="1:39" x14ac:dyDescent="0.25">
      <c r="A23" s="26" t="s">
        <v>114</v>
      </c>
      <c r="B23" s="22" t="str">
        <f>IF(OR('Audit flash'!$E29="NC - Non concerné",'Audit flash'!$E29=""),"NC",IF('Audit flash'!$E29="4 - Tout à fait satisfaisant",1,IF('Audit flash'!$E29="3 - Plutôt satisfaisant",0.66,IF('Audit flash'!$E29="2 - Plutôt pas satisfaisant",0.33,0))))</f>
        <v>NC</v>
      </c>
      <c r="C23" s="22" t="str">
        <f>IF(OR('Audit flash'!$F29="NC - Non concerné",'Audit flash'!$F29=""),"NC",IF('Audit flash'!$F29="4 - Tout à fait satisfaisant",1,IF('Audit flash'!$F29="3 - Plutôt satisfaisant",0.66,IF('Audit flash'!$F29="2 - Plutôt pas satisfaisant",0.33,0))))</f>
        <v>NC</v>
      </c>
      <c r="D23" s="22" t="str">
        <f>IF(OR('Audit flash'!$G29="NC - Non concerné",'Audit flash'!$G29=""),"NC",IF('Audit flash'!$G29="4 - Tout à fait satisfaisant",1,IF('Audit flash'!$G29="3 - Plutôt satisfaisant",0.66,IF('Audit flash'!$G29="2 - Plutôt pas satisfaisant",0.33,0))))</f>
        <v>NC</v>
      </c>
      <c r="E23">
        <v>1</v>
      </c>
      <c r="J23" s="22" t="str" cm="1">
        <f t="array" ref="J23">IF(AND($D$6:$D$19="NC",$D$21:$D$25="NC",$D$27:$D$32="NC",$D$34:$D$36="NC"),IF(AND($C$6:$C$19="NC",$C$21:$C$25="NC",$C$27:$C$32="NC",$C$34:$C$36="NC"),B23,C23),D23)</f>
        <v>NC</v>
      </c>
      <c r="K23" s="24"/>
      <c r="M23" s="26" t="s">
        <v>114</v>
      </c>
      <c r="N23">
        <f>COUNTIF('Audit dossiers FAM - MAS - EEAP'!$D29:$H29,'Fichier analyses'!$N$4)</f>
        <v>0</v>
      </c>
      <c r="O23">
        <f>COUNTIF('Audit dossiers FAM - MAS - EEAP'!$D29:$H29,'Fichier analyses'!$O$4)</f>
        <v>0</v>
      </c>
      <c r="P23">
        <f>COUNTIF('Audit dossiers FAM - MAS - EEAP'!$D29:$H29,'Fichier analyses'!$P$4)</f>
        <v>0</v>
      </c>
      <c r="Q23" s="22" t="str">
        <f t="shared" si="3"/>
        <v>NC</v>
      </c>
      <c r="R23">
        <v>1</v>
      </c>
      <c r="S23" s="24"/>
      <c r="U23" s="26" t="s">
        <v>111</v>
      </c>
      <c r="V23" s="22" t="str">
        <f>IF(OR('Audit terrain'!$F30="NC - Non concerné",'Audit terrain'!$F30=""),"NC",IF('Audit terrain'!$F30="4 - Tout à fait satisfaisant",1,IF('Audit terrain'!$F30="3 - Plutôt satisfaisant",0.66,IF('Audit terrain'!$F30="2 - Plutôt pas satisfaisant",0.33,0))))</f>
        <v>NC</v>
      </c>
      <c r="W23">
        <v>1</v>
      </c>
      <c r="Y23" s="24"/>
      <c r="AA23" s="37"/>
      <c r="AB23" s="57" t="s">
        <v>114</v>
      </c>
      <c r="AC23" s="22" t="str">
        <f>$J23</f>
        <v>NC</v>
      </c>
      <c r="AD23">
        <v>1</v>
      </c>
      <c r="AF23" s="24"/>
      <c r="AH23" s="31" t="s">
        <v>204</v>
      </c>
      <c r="AL23" s="33" t="s">
        <v>138</v>
      </c>
      <c r="AM23" s="34" t="str" cm="1">
        <f t="array" ref="AM23">IF(AND($AJ24:$AJ24="NC"),"NC",SUM($AJ24:$AJ24)/SUMIF($AJ24:$AJ24,"&lt;&gt;NC",$AK24:$AK24))</f>
        <v>NC</v>
      </c>
    </row>
    <row r="24" spans="1:39" x14ac:dyDescent="0.25">
      <c r="A24" s="26" t="s">
        <v>120</v>
      </c>
      <c r="B24" s="22" t="str">
        <f>IF(OR('Audit flash'!$E30="NC - Non concerné",'Audit flash'!$E30=""),"NC",IF('Audit flash'!$E30="4 - Tout à fait satisfaisant",1,IF('Audit flash'!$E30="3 - Plutôt satisfaisant",0.66,IF('Audit flash'!$E30="2 - Plutôt pas satisfaisant",0.33,0))))</f>
        <v>NC</v>
      </c>
      <c r="C24" s="22" t="str">
        <f>IF(OR('Audit flash'!$F30="NC - Non concerné",'Audit flash'!$F30=""),"NC",IF('Audit flash'!$F30="4 - Tout à fait satisfaisant",1,IF('Audit flash'!$F30="3 - Plutôt satisfaisant",0.66,IF('Audit flash'!$F30="2 - Plutôt pas satisfaisant",0.33,0))))</f>
        <v>NC</v>
      </c>
      <c r="D24" s="22" t="str">
        <f>IF(OR('Audit flash'!$G30="NC - Non concerné",'Audit flash'!$G30=""),"NC",IF('Audit flash'!$G30="4 - Tout à fait satisfaisant",1,IF('Audit flash'!$G30="3 - Plutôt satisfaisant",0.66,IF('Audit flash'!$G30="2 - Plutôt pas satisfaisant",0.33,0))))</f>
        <v>NC</v>
      </c>
      <c r="E24">
        <v>1</v>
      </c>
      <c r="J24" s="22" t="str" cm="1">
        <f t="array" ref="J24">IF(AND($D$6:$D$19="NC",$D$21:$D$25="NC",$D$27:$D$32="NC",$D$34:$D$36="NC"),IF(AND($C$6:$C$19="NC",$C$21:$C$25="NC",$C$27:$C$32="NC",$C$34:$C$36="NC"),B24,C24),D24)</f>
        <v>NC</v>
      </c>
      <c r="K24" s="24"/>
      <c r="M24" s="26" t="s">
        <v>120</v>
      </c>
      <c r="N24">
        <f>COUNTIF('Audit dossiers FAM - MAS - EEAP'!$D31:$H31,'Fichier analyses'!$N$4)</f>
        <v>0</v>
      </c>
      <c r="O24">
        <f>COUNTIF('Audit dossiers FAM - MAS - EEAP'!$D31:$H31,'Fichier analyses'!$O$4)</f>
        <v>0</v>
      </c>
      <c r="P24">
        <f>COUNTIF('Audit dossiers FAM - MAS - EEAP'!$D31:$H31,'Fichier analyses'!$P$4)</f>
        <v>0</v>
      </c>
      <c r="Q24" s="22" t="str">
        <f t="shared" si="3"/>
        <v>NC</v>
      </c>
      <c r="R24">
        <v>1</v>
      </c>
      <c r="S24" s="24"/>
      <c r="U24" s="26" t="s">
        <v>112</v>
      </c>
      <c r="V24" s="22" t="str">
        <f>IF(OR('Audit terrain'!$F31="NC - Non concerné",'Audit terrain'!$F31=""),"NC",IF('Audit terrain'!$F31="4 - Tout à fait satisfaisant",1,IF('Audit terrain'!$F31="3 - Plutôt satisfaisant",0.66,IF('Audit terrain'!$F31="2 - Plutôt pas satisfaisant",0.33,0))))</f>
        <v>NC</v>
      </c>
      <c r="W24">
        <v>1</v>
      </c>
      <c r="Y24" s="24"/>
      <c r="AA24" s="37"/>
      <c r="AB24" s="57" t="s">
        <v>120</v>
      </c>
      <c r="AC24" s="22" t="str">
        <f>$J24</f>
        <v>NC</v>
      </c>
      <c r="AD24">
        <v>1</v>
      </c>
      <c r="AF24" s="24"/>
      <c r="AH24" s="40" t="s">
        <v>251</v>
      </c>
      <c r="AI24" s="58" t="s">
        <v>130</v>
      </c>
      <c r="AJ24" s="22" t="str">
        <f>$J16</f>
        <v>NC</v>
      </c>
      <c r="AK24">
        <v>1</v>
      </c>
      <c r="AM24" s="24"/>
    </row>
    <row r="25" spans="1:39" x14ac:dyDescent="0.25">
      <c r="A25" s="26" t="s">
        <v>121</v>
      </c>
      <c r="B25" s="22" t="str">
        <f>IF(OR('Audit flash'!$E31="NC - Non concerné",'Audit flash'!$E31=""),"NC",IF('Audit flash'!$E31="4 - Tout à fait satisfaisant",1,IF('Audit flash'!$E31="3 - Plutôt satisfaisant",0.66,IF('Audit flash'!$E31="2 - Plutôt pas satisfaisant",0.33,0))))</f>
        <v>NC</v>
      </c>
      <c r="C25" s="22" t="str">
        <f>IF(OR('Audit flash'!$F31="NC - Non concerné",'Audit flash'!$F31=""),"NC",IF('Audit flash'!$F31="4 - Tout à fait satisfaisant",1,IF('Audit flash'!$F31="3 - Plutôt satisfaisant",0.66,IF('Audit flash'!$F31="2 - Plutôt pas satisfaisant",0.33,0))))</f>
        <v>NC</v>
      </c>
      <c r="D25" s="22" t="str">
        <f>IF(OR('Audit flash'!$G31="NC - Non concerné",'Audit flash'!$G31=""),"NC",IF('Audit flash'!$G31="4 - Tout à fait satisfaisant",1,IF('Audit flash'!$G31="3 - Plutôt satisfaisant",0.66,IF('Audit flash'!$G31="2 - Plutôt pas satisfaisant",0.33,0))))</f>
        <v>NC</v>
      </c>
      <c r="E25">
        <v>1</v>
      </c>
      <c r="J25" s="22" t="str" cm="1">
        <f t="array" ref="J25">IF(AND($D$6:$D$19="NC",$D$21:$D$25="NC",$D$27:$D$32="NC",$D$34:$D$36="NC"),IF(AND($C$6:$C$19="NC",$C$21:$C$25="NC",$C$27:$C$32="NC",$C$34:$C$36="NC"),B25,C25),D25)</f>
        <v>NC</v>
      </c>
      <c r="K25" s="24"/>
      <c r="M25" s="26" t="s">
        <v>121</v>
      </c>
      <c r="N25">
        <f>COUNTIF('Audit dossiers FAM - MAS - EEAP'!$D32:$H32,'Fichier analyses'!$N$4)</f>
        <v>0</v>
      </c>
      <c r="O25">
        <f>COUNTIF('Audit dossiers FAM - MAS - EEAP'!$D32:$H32,'Fichier analyses'!$O$4)</f>
        <v>0</v>
      </c>
      <c r="P25">
        <f>COUNTIF('Audit dossiers FAM - MAS - EEAP'!$D32:$H32,'Fichier analyses'!$P$4)</f>
        <v>0</v>
      </c>
      <c r="Q25" s="22" t="str">
        <f t="shared" si="3"/>
        <v>NC</v>
      </c>
      <c r="R25">
        <v>1</v>
      </c>
      <c r="S25" s="24"/>
      <c r="U25" s="26" t="s">
        <v>113</v>
      </c>
      <c r="V25" s="22" t="str">
        <f>IF(OR('Audit terrain'!$F32="NC - Non concerné",'Audit terrain'!$F32=""),"NC",IF('Audit terrain'!$F32="4 - Tout à fait satisfaisant",1,IF('Audit terrain'!$F32="3 - Plutôt satisfaisant",0.66,IF('Audit terrain'!$F32="2 - Plutôt pas satisfaisant",0.33,0))))</f>
        <v>NC</v>
      </c>
      <c r="W25">
        <v>1</v>
      </c>
      <c r="Y25" s="24"/>
      <c r="AA25" s="37"/>
      <c r="AB25" s="57" t="s">
        <v>121</v>
      </c>
      <c r="AC25" s="22" t="str">
        <f>$J25</f>
        <v>NC</v>
      </c>
      <c r="AD25">
        <v>1</v>
      </c>
      <c r="AF25" s="24"/>
      <c r="AH25" s="31" t="s">
        <v>205</v>
      </c>
      <c r="AL25" s="33" t="s">
        <v>138</v>
      </c>
      <c r="AM25" s="34" t="str" cm="1">
        <f t="array" ref="AM25">IF(AND($AJ26:$AJ26="NC"),"NC",SUM($AJ26:$AJ26)/SUMIF($AJ26:$AJ26,"&lt;&gt;NC",$AK26:$AK26))</f>
        <v>NC</v>
      </c>
    </row>
    <row r="26" spans="1:39" x14ac:dyDescent="0.25">
      <c r="A26" s="31" t="s">
        <v>125</v>
      </c>
      <c r="B26" s="23"/>
      <c r="C26" s="23"/>
      <c r="D26" s="23"/>
      <c r="E26" s="23"/>
      <c r="F26" s="33" t="s">
        <v>138</v>
      </c>
      <c r="G26" s="73" t="str" cm="1">
        <f t="array" ref="G26">IF(AND($B27:$B32="NC"),"NC",SUM($B27:$B32)/SUMIF($B27:$B32,"&lt;&gt;NC",$E27:$E32))</f>
        <v>NC</v>
      </c>
      <c r="H26" s="73" t="str" cm="1">
        <f t="array" ref="H26">IF(AND($C27:$C32="NC"),"NC",SUM($C27:$C32)/SUMIF($C27:$C32,"&lt;&gt;NC",$E27:$E32))</f>
        <v>NC</v>
      </c>
      <c r="I26" s="73" t="str" cm="1">
        <f t="array" ref="I26">IF(AND($D27:$D32="NC"),"NC",SUM($D27:$D32)/SUMIF($D27:$D32,"&lt;&gt;NC",$E27:$E32))</f>
        <v>NC</v>
      </c>
      <c r="J26" s="22"/>
      <c r="K26" s="73" t="str" cm="1">
        <f t="array" ref="K26">IF(AND($J27:$J32="NC"),"NC",SUM($J27:$J32)/SUMIF($J27:$J32,"&lt;&gt;NC",$E27:$E32))</f>
        <v>NC</v>
      </c>
      <c r="M26" s="26" t="s">
        <v>132</v>
      </c>
      <c r="N26">
        <f>COUNTIF('Audit dossiers FAM - MAS - EEAP'!$D34:$H34,'Fichier analyses'!$N$4)</f>
        <v>0</v>
      </c>
      <c r="O26">
        <f>COUNTIF('Audit dossiers FAM - MAS - EEAP'!$D34:$H34,'Fichier analyses'!$O$4)</f>
        <v>0</v>
      </c>
      <c r="P26">
        <f>COUNTIF('Audit dossiers FAM - MAS - EEAP'!$D34:$H34,'Fichier analyses'!$P$4)</f>
        <v>0</v>
      </c>
      <c r="Q26" s="22" t="str">
        <f t="shared" si="3"/>
        <v>NC</v>
      </c>
      <c r="R26">
        <v>1</v>
      </c>
      <c r="S26" s="24"/>
      <c r="U26" s="26" t="s">
        <v>114</v>
      </c>
      <c r="V26" s="22" t="str">
        <f>IF(OR('Audit terrain'!$F33="NC - Non concerné",'Audit terrain'!$F33=""),"NC",IF('Audit terrain'!$F33="4 - Tout à fait satisfaisant",1,IF('Audit terrain'!$F33="3 - Plutôt satisfaisant",0.66,IF('Audit terrain'!$F33="2 - Plutôt pas satisfaisant",0.33,0))))</f>
        <v>NC</v>
      </c>
      <c r="W26">
        <v>1</v>
      </c>
      <c r="Y26" s="24"/>
      <c r="AA26" s="40" t="s">
        <v>115</v>
      </c>
      <c r="AB26" s="57" t="s">
        <v>116</v>
      </c>
      <c r="AC26" s="22" t="str">
        <f>$V6</f>
        <v>NC</v>
      </c>
      <c r="AD26">
        <v>1</v>
      </c>
      <c r="AF26" s="24"/>
      <c r="AH26" s="40" t="s">
        <v>252</v>
      </c>
      <c r="AI26" s="58" t="s">
        <v>151</v>
      </c>
      <c r="AJ26" s="22" t="str">
        <f>$Q24</f>
        <v>NC</v>
      </c>
      <c r="AK26">
        <v>1</v>
      </c>
      <c r="AM26" s="24"/>
    </row>
    <row r="27" spans="1:39" x14ac:dyDescent="0.25">
      <c r="A27" s="26" t="s">
        <v>132</v>
      </c>
      <c r="B27" s="22" t="str">
        <f>IF(OR('Audit flash'!$E33="NC - Non concerné",'Audit flash'!$E33=""),"NC",IF('Audit flash'!$E33="4 - Tout à fait satisfaisant",1,IF('Audit flash'!$E33="3 - Plutôt satisfaisant",0.66,IF('Audit flash'!$E33="2 - Plutôt pas satisfaisant",0.33,0))))</f>
        <v>NC</v>
      </c>
      <c r="C27" s="22" t="str">
        <f>IF(OR('Audit flash'!$F33="NC - Non concerné",'Audit flash'!$F33=""),"NC",IF('Audit flash'!$F33="4 - Tout à fait satisfaisant",1,IF('Audit flash'!$F33="3 - Plutôt satisfaisant",0.66,IF('Audit flash'!$F33="2 - Plutôt pas satisfaisant",0.33,0))))</f>
        <v>NC</v>
      </c>
      <c r="D27" s="22" t="str">
        <f>IF(OR('Audit flash'!$G33="NC - Non concerné",'Audit flash'!$G33=""),"NC",IF('Audit flash'!$G33="4 - Tout à fait satisfaisant",1,IF('Audit flash'!$G33="3 - Plutôt satisfaisant",0.66,IF('Audit flash'!$G33="2 - Plutôt pas satisfaisant",0.33,0))))</f>
        <v>NC</v>
      </c>
      <c r="E27">
        <v>1</v>
      </c>
      <c r="J27" s="22" t="str" cm="1">
        <f t="array" ref="J27">IF(AND($D$6:$D$19="NC",$D$21:$D$25="NC",$D$27:$D$32="NC",$D$34:$D$36="NC"),IF(AND($C$6:$C$19="NC",$C$21:$C$25="NC",$C$27:$C$32="NC",$C$34:$C$36="NC"),B27,C27),D27)</f>
        <v>NC</v>
      </c>
      <c r="K27" s="24"/>
      <c r="M27" s="26" t="s">
        <v>133</v>
      </c>
      <c r="N27">
        <f>COUNTIF('Audit dossiers FAM - MAS - EEAP'!$D35:$H35,'Fichier analyses'!$N$4)</f>
        <v>0</v>
      </c>
      <c r="O27">
        <f>COUNTIF('Audit dossiers FAM - MAS - EEAP'!$D35:$H35,'Fichier analyses'!$O$4)</f>
        <v>0</v>
      </c>
      <c r="P27">
        <f>COUNTIF('Audit dossiers FAM - MAS - EEAP'!$D35:$H35,'Fichier analyses'!$P$4)</f>
        <v>0</v>
      </c>
      <c r="Q27" s="22" t="str">
        <f t="shared" si="3"/>
        <v>NC</v>
      </c>
      <c r="R27">
        <v>1</v>
      </c>
      <c r="S27" s="24"/>
      <c r="U27" s="26" t="s">
        <v>120</v>
      </c>
      <c r="V27" s="22" t="str">
        <f>IF(OR('Audit terrain'!$F34="NC - Non concerné",'Audit terrain'!$F34=""),"NC",IF('Audit terrain'!$F34="4 - Tout à fait satisfaisant",1,IF('Audit terrain'!$F34="3 - Plutôt satisfaisant",0.66,IF('Audit terrain'!$F34="2 - Plutôt pas satisfaisant",0.33,0))))</f>
        <v>NC</v>
      </c>
      <c r="W27">
        <v>1</v>
      </c>
      <c r="Y27" s="24"/>
      <c r="AA27" s="37"/>
      <c r="AB27" s="57" t="s">
        <v>117</v>
      </c>
      <c r="AC27" s="22" t="str">
        <f>$V7</f>
        <v>NC</v>
      </c>
      <c r="AD27">
        <v>1</v>
      </c>
      <c r="AF27" s="24"/>
      <c r="AH27" s="44" t="s">
        <v>379</v>
      </c>
      <c r="AL27" s="32" t="s">
        <v>137</v>
      </c>
      <c r="AM27" s="46" t="str" cm="1">
        <f t="array" ref="AM27">IF(AND($AJ29:$AJ31="NC",$AJ33:$AJ33="NC"),"NC",SUM($AJ29:$AJ33)/SUMIF($AJ29:$AJ33,"&lt;&gt;NC",$AK29:$AK33))</f>
        <v>NC</v>
      </c>
    </row>
    <row r="28" spans="1:39" x14ac:dyDescent="0.25">
      <c r="A28" s="26" t="s">
        <v>133</v>
      </c>
      <c r="B28" s="22" t="str">
        <f>IF(OR('Audit flash'!$E34="NC - Non concerné",'Audit flash'!$E34=""),"NC",IF('Audit flash'!$E34="4 - Tout à fait satisfaisant",1,IF('Audit flash'!$E34="3 - Plutôt satisfaisant",0.66,IF('Audit flash'!$E34="2 - Plutôt pas satisfaisant",0.33,0))))</f>
        <v>NC</v>
      </c>
      <c r="C28" s="22" t="str">
        <f>IF(OR('Audit flash'!$F34="NC - Non concerné",'Audit flash'!$F34=""),"NC",IF('Audit flash'!$F34="4 - Tout à fait satisfaisant",1,IF('Audit flash'!$F34="3 - Plutôt satisfaisant",0.66,IF('Audit flash'!$F34="2 - Plutôt pas satisfaisant",0.33,0))))</f>
        <v>NC</v>
      </c>
      <c r="D28" s="22" t="str">
        <f>IF(OR('Audit flash'!$G34="NC - Non concerné",'Audit flash'!$G34=""),"NC",IF('Audit flash'!$G34="4 - Tout à fait satisfaisant",1,IF('Audit flash'!$G34="3 - Plutôt satisfaisant",0.66,IF('Audit flash'!$G34="2 - Plutôt pas satisfaisant",0.33,0))))</f>
        <v>NC</v>
      </c>
      <c r="E28">
        <v>1</v>
      </c>
      <c r="J28" s="22" t="str" cm="1">
        <f t="array" ref="J28">IF(AND($D$6:$D$19="NC",$D$21:$D$25="NC",$D$27:$D$32="NC",$D$34:$D$36="NC"),IF(AND($C$6:$C$19="NC",$C$21:$C$25="NC",$C$27:$C$32="NC",$C$34:$C$36="NC"),B28,C28),D28)</f>
        <v>NC</v>
      </c>
      <c r="K28" s="24"/>
      <c r="M28" s="26" t="s">
        <v>134</v>
      </c>
      <c r="N28">
        <f>COUNTIF('Audit dossiers FAM - MAS - EEAP'!$D36:$H36,'Fichier analyses'!$N$4)</f>
        <v>0</v>
      </c>
      <c r="O28">
        <f>COUNTIF('Audit dossiers FAM - MAS - EEAP'!$D36:$H36,'Fichier analyses'!$O$4)</f>
        <v>0</v>
      </c>
      <c r="P28">
        <f>COUNTIF('Audit dossiers FAM - MAS - EEAP'!$D36:$H36,'Fichier analyses'!$P$4)</f>
        <v>0</v>
      </c>
      <c r="Q28" s="22" t="str">
        <f t="shared" si="3"/>
        <v>NC</v>
      </c>
      <c r="R28">
        <v>1</v>
      </c>
      <c r="S28" s="24"/>
      <c r="U28" s="31" t="s">
        <v>148</v>
      </c>
      <c r="X28" s="33" t="s">
        <v>138</v>
      </c>
      <c r="Y28" s="34" t="str" cm="1">
        <f t="array" ref="Y28">IF(AND($V29:$V59="NC"),"NC",SUM($V29:$V59)/SUMIF($V29:$V59,"&lt;&gt;NC",$W29:$W59))</f>
        <v>NC</v>
      </c>
      <c r="AA28" s="37"/>
      <c r="AB28" s="57" t="s">
        <v>118</v>
      </c>
      <c r="AC28" s="22" t="str">
        <f>$V8</f>
        <v>NC</v>
      </c>
      <c r="AD28">
        <v>1</v>
      </c>
      <c r="AF28" s="24"/>
      <c r="AH28" s="31" t="s">
        <v>378</v>
      </c>
      <c r="AL28" s="33" t="s">
        <v>138</v>
      </c>
      <c r="AM28" s="34" t="str" cm="1">
        <f t="array" ref="AM28">IF(AND($AJ29:$AJ31="NC"),"NC",SUM($AJ29:$AJ31)/SUMIF($AJ29:$AJ31,"&lt;&gt;NC",$AK29:$AK31))</f>
        <v>NC</v>
      </c>
    </row>
    <row r="29" spans="1:39" x14ac:dyDescent="0.25">
      <c r="A29" s="26" t="s">
        <v>134</v>
      </c>
      <c r="B29" s="22" t="str">
        <f>IF(OR('Audit flash'!$E35="NC - Non concerné",'Audit flash'!$E35=""),"NC",IF('Audit flash'!$E35="4 - Tout à fait satisfaisant",1,IF('Audit flash'!$E35="3 - Plutôt satisfaisant",0.66,IF('Audit flash'!$E35="2 - Plutôt pas satisfaisant",0.33,0))))</f>
        <v>NC</v>
      </c>
      <c r="C29" s="22" t="str">
        <f>IF(OR('Audit flash'!$F35="NC - Non concerné",'Audit flash'!$F35=""),"NC",IF('Audit flash'!$F35="4 - Tout à fait satisfaisant",1,IF('Audit flash'!$F35="3 - Plutôt satisfaisant",0.66,IF('Audit flash'!$F35="2 - Plutôt pas satisfaisant",0.33,0))))</f>
        <v>NC</v>
      </c>
      <c r="D29" s="22" t="str">
        <f>IF(OR('Audit flash'!$G35="NC - Non concerné",'Audit flash'!$G35=""),"NC",IF('Audit flash'!$G35="4 - Tout à fait satisfaisant",1,IF('Audit flash'!$G35="3 - Plutôt satisfaisant",0.66,IF('Audit flash'!$G35="2 - Plutôt pas satisfaisant",0.33,0))))</f>
        <v>NC</v>
      </c>
      <c r="E29">
        <v>1</v>
      </c>
      <c r="F29" s="33"/>
      <c r="G29" s="22"/>
      <c r="H29" s="22"/>
      <c r="I29" s="22"/>
      <c r="J29" s="22" t="str" cm="1">
        <f t="array" ref="J29">IF(AND($D$6:$D$19="NC",$D$21:$D$25="NC",$D$27:$D$32="NC",$D$34:$D$36="NC"),IF(AND($C$6:$C$19="NC",$C$21:$C$25="NC",$C$27:$C$32="NC",$C$34:$C$36="NC"),B29,C29),D29)</f>
        <v>NC</v>
      </c>
      <c r="K29" s="24"/>
      <c r="M29" s="26" t="s">
        <v>141</v>
      </c>
      <c r="N29">
        <f>COUNTIF('Audit dossiers FAM - MAS - EEAP'!$D38:$H38,'Fichier analyses'!$N$4)</f>
        <v>0</v>
      </c>
      <c r="O29">
        <f>COUNTIF('Audit dossiers FAM - MAS - EEAP'!$D38:$H38,'Fichier analyses'!$O$4)</f>
        <v>0</v>
      </c>
      <c r="P29">
        <f>COUNTIF('Audit dossiers FAM - MAS - EEAP'!$D38:$H38,'Fichier analyses'!$P$4)</f>
        <v>0</v>
      </c>
      <c r="Q29" s="22" t="str">
        <f t="shared" si="3"/>
        <v>NC</v>
      </c>
      <c r="R29">
        <v>1</v>
      </c>
      <c r="S29" s="24"/>
      <c r="U29" s="26" t="s">
        <v>121</v>
      </c>
      <c r="V29" s="22" t="str">
        <f>IF(OR('Audit terrain'!$F36="NC - Non concerné",'Audit terrain'!$F36=""),"NC",IF('Audit terrain'!$F36="4 - Tout à fait satisfaisant",1,IF('Audit terrain'!$F36="3 - Plutôt satisfaisant",0.66,IF('Audit terrain'!$F36="2 - Plutôt pas satisfaisant",0.33,0))))</f>
        <v>NC</v>
      </c>
      <c r="W29">
        <v>1</v>
      </c>
      <c r="Y29" s="24"/>
      <c r="AA29" s="37"/>
      <c r="AB29" s="57" t="s">
        <v>119</v>
      </c>
      <c r="AC29" s="22" t="str">
        <f>$V9</f>
        <v>NC</v>
      </c>
      <c r="AD29">
        <v>1</v>
      </c>
      <c r="AF29" s="24"/>
      <c r="AH29" s="40" t="s">
        <v>252</v>
      </c>
      <c r="AI29" s="58" t="s">
        <v>132</v>
      </c>
      <c r="AJ29" s="22" t="str">
        <f>$Q26</f>
        <v>NC</v>
      </c>
      <c r="AK29">
        <v>1</v>
      </c>
      <c r="AM29" s="24"/>
    </row>
    <row r="30" spans="1:39" x14ac:dyDescent="0.25">
      <c r="A30" s="26" t="s">
        <v>141</v>
      </c>
      <c r="B30" s="22" t="str">
        <f>IF(OR('Audit flash'!$E36="NC - Non concerné",'Audit flash'!$E36=""),"NC",IF('Audit flash'!$E36="4 - Tout à fait satisfaisant",1,IF('Audit flash'!$E36="3 - Plutôt satisfaisant",0.66,IF('Audit flash'!$E36="2 - Plutôt pas satisfaisant",0.33,0))))</f>
        <v>NC</v>
      </c>
      <c r="C30" s="22" t="str">
        <f>IF(OR('Audit flash'!$F36="NC - Non concerné",'Audit flash'!$F36=""),"NC",IF('Audit flash'!$F36="4 - Tout à fait satisfaisant",1,IF('Audit flash'!$F36="3 - Plutôt satisfaisant",0.66,IF('Audit flash'!$F36="2 - Plutôt pas satisfaisant",0.33,0))))</f>
        <v>NC</v>
      </c>
      <c r="D30" s="22" t="str">
        <f>IF(OR('Audit flash'!$G36="NC - Non concerné",'Audit flash'!$G36=""),"NC",IF('Audit flash'!$G36="4 - Tout à fait satisfaisant",1,IF('Audit flash'!$G36="3 - Plutôt satisfaisant",0.66,IF('Audit flash'!$G36="2 - Plutôt pas satisfaisant",0.33,0))))</f>
        <v>NC</v>
      </c>
      <c r="E30">
        <v>1</v>
      </c>
      <c r="J30" s="22" t="str" cm="1">
        <f t="array" ref="J30">IF(AND($D$6:$D$19="NC",$D$21:$D$25="NC",$D$27:$D$32="NC",$D$34:$D$36="NC"),IF(AND($C$6:$C$19="NC",$C$21:$C$25="NC",$C$27:$C$32="NC",$C$34:$C$36="NC"),B30,C30),D30)</f>
        <v>NC</v>
      </c>
      <c r="K30" s="24"/>
      <c r="M30" s="26" t="s">
        <v>142</v>
      </c>
      <c r="N30">
        <f>COUNTIF('Audit dossiers FAM - MAS - EEAP'!$D39:$H39,'Fichier analyses'!$N$4)</f>
        <v>0</v>
      </c>
      <c r="O30">
        <f>COUNTIF('Audit dossiers FAM - MAS - EEAP'!$D39:$H39,'Fichier analyses'!$O$4)</f>
        <v>0</v>
      </c>
      <c r="P30">
        <f>COUNTIF('Audit dossiers FAM - MAS - EEAP'!$D39:$H39,'Fichier analyses'!$P$4)</f>
        <v>0</v>
      </c>
      <c r="Q30" s="22" t="str">
        <f t="shared" si="3"/>
        <v>NC</v>
      </c>
      <c r="R30">
        <v>1</v>
      </c>
      <c r="S30" s="24"/>
      <c r="U30" s="26" t="s">
        <v>132</v>
      </c>
      <c r="V30" s="22" t="str">
        <f>IF(OR('Audit terrain'!$F37="NC - Non concerné",'Audit terrain'!$F37=""),"NC",IF('Audit terrain'!$F37="4 - Tout à fait satisfaisant",1,IF('Audit terrain'!$F37="3 - Plutôt satisfaisant",0.66,IF('Audit terrain'!$F37="2 - Plutôt pas satisfaisant",0.33,0))))</f>
        <v>NC</v>
      </c>
      <c r="W30">
        <v>1</v>
      </c>
      <c r="Y30" s="24"/>
      <c r="AA30" s="31" t="s">
        <v>125</v>
      </c>
      <c r="AE30" s="33" t="s">
        <v>138</v>
      </c>
      <c r="AF30" s="34" t="str" cm="1">
        <f t="array" ref="AF30">IF(AND($AC31:$AC40="NC"),"NC",SUM($AC31:$AC40)/SUMIF($AC31:$AC40,"&lt;&gt;NC",$AD31:$AD40))</f>
        <v>NC</v>
      </c>
      <c r="AH30" s="37"/>
      <c r="AI30" s="58" t="s">
        <v>133</v>
      </c>
      <c r="AJ30" s="22" t="str">
        <f>$Q27</f>
        <v>NC</v>
      </c>
      <c r="AK30">
        <v>1</v>
      </c>
      <c r="AM30" s="24"/>
    </row>
    <row r="31" spans="1:39" x14ac:dyDescent="0.25">
      <c r="A31" s="26" t="s">
        <v>142</v>
      </c>
      <c r="B31" s="22" t="str">
        <f>IF(OR('Audit flash'!$E37="NC - Non concerné",'Audit flash'!$E37=""),"NC",IF('Audit flash'!$E37="4 - Tout à fait satisfaisant",1,IF('Audit flash'!$E37="3 - Plutôt satisfaisant",0.66,IF('Audit flash'!$E37="2 - Plutôt pas satisfaisant",0.33,0))))</f>
        <v>NC</v>
      </c>
      <c r="C31" s="22" t="str">
        <f>IF(OR('Audit flash'!$F37="NC - Non concerné",'Audit flash'!$F37=""),"NC",IF('Audit flash'!$F37="4 - Tout à fait satisfaisant",1,IF('Audit flash'!$F37="3 - Plutôt satisfaisant",0.66,IF('Audit flash'!$F37="2 - Plutôt pas satisfaisant",0.33,0))))</f>
        <v>NC</v>
      </c>
      <c r="D31" s="22" t="str">
        <f>IF(OR('Audit flash'!$G37="NC - Non concerné",'Audit flash'!$G37=""),"NC",IF('Audit flash'!$G37="4 - Tout à fait satisfaisant",1,IF('Audit flash'!$G37="3 - Plutôt satisfaisant",0.66,IF('Audit flash'!$G37="2 - Plutôt pas satisfaisant",0.33,0))))</f>
        <v>NC</v>
      </c>
      <c r="E31">
        <v>1</v>
      </c>
      <c r="J31" s="22" t="str" cm="1">
        <f t="array" ref="J31">IF(AND($D$6:$D$19="NC",$D$21:$D$25="NC",$D$27:$D$32="NC",$D$34:$D$36="NC"),IF(AND($C$6:$C$19="NC",$C$21:$C$25="NC",$C$27:$C$32="NC",$C$34:$C$36="NC"),B31,C31),D31)</f>
        <v>NC</v>
      </c>
      <c r="K31" s="24"/>
      <c r="M31" s="26" t="s">
        <v>143</v>
      </c>
      <c r="N31">
        <f>COUNTIF('Audit dossiers FAM - MAS - EEAP'!$D41:$H41,'Fichier analyses'!$N$4)</f>
        <v>0</v>
      </c>
      <c r="O31">
        <f>COUNTIF('Audit dossiers FAM - MAS - EEAP'!$D41:$H41,'Fichier analyses'!$O$4)</f>
        <v>0</v>
      </c>
      <c r="P31">
        <f>COUNTIF('Audit dossiers FAM - MAS - EEAP'!$D41:$H41,'Fichier analyses'!$P$4)</f>
        <v>0</v>
      </c>
      <c r="Q31" s="22" t="str">
        <f t="shared" si="3"/>
        <v>NC</v>
      </c>
      <c r="R31">
        <v>1</v>
      </c>
      <c r="S31" s="24"/>
      <c r="U31" s="26" t="s">
        <v>133</v>
      </c>
      <c r="V31" s="22" t="str">
        <f>IF(OR('Audit terrain'!$F38="NC - Non concerné",'Audit terrain'!$F38=""),"NC",IF('Audit terrain'!$F38="4 - Tout à fait satisfaisant",1,IF('Audit terrain'!$F38="3 - Plutôt satisfaisant",0.66,IF('Audit terrain'!$F38="2 - Plutôt pas satisfaisant",0.33,0))))</f>
        <v>NC</v>
      </c>
      <c r="W31">
        <v>1</v>
      </c>
      <c r="Y31" s="24"/>
      <c r="AA31" s="40" t="s">
        <v>251</v>
      </c>
      <c r="AB31" s="57" t="s">
        <v>132</v>
      </c>
      <c r="AC31" s="22" t="str">
        <f t="shared" ref="AC31:AC36" si="4">$J27</f>
        <v>NC</v>
      </c>
      <c r="AD31">
        <v>1</v>
      </c>
      <c r="AF31" s="24"/>
      <c r="AH31" s="37"/>
      <c r="AI31" s="58" t="s">
        <v>134</v>
      </c>
      <c r="AJ31" s="22" t="str">
        <f>$Q28</f>
        <v>NC</v>
      </c>
      <c r="AK31">
        <v>1</v>
      </c>
      <c r="AM31" s="24"/>
    </row>
    <row r="32" spans="1:39" x14ac:dyDescent="0.25">
      <c r="A32" s="26" t="s">
        <v>143</v>
      </c>
      <c r="B32" s="22" t="str">
        <f>IF(OR('Audit flash'!$E38="NC - Non concerné",'Audit flash'!$E38=""),"NC",IF('Audit flash'!$E38="4 - Tout à fait satisfaisant",1,IF('Audit flash'!$E38="3 - Plutôt satisfaisant",0.66,IF('Audit flash'!$E38="2 - Plutôt pas satisfaisant",0.33,0))))</f>
        <v>NC</v>
      </c>
      <c r="C32" s="22" t="str">
        <f>IF(OR('Audit flash'!$F38="NC - Non concerné",'Audit flash'!$F38=""),"NC",IF('Audit flash'!$F38="4 - Tout à fait satisfaisant",1,IF('Audit flash'!$F38="3 - Plutôt satisfaisant",0.66,IF('Audit flash'!$F38="2 - Plutôt pas satisfaisant",0.33,0))))</f>
        <v>NC</v>
      </c>
      <c r="D32" s="22" t="str">
        <f>IF(OR('Audit flash'!$G38="NC - Non concerné",'Audit flash'!$G38=""),"NC",IF('Audit flash'!$G38="4 - Tout à fait satisfaisant",1,IF('Audit flash'!$G38="3 - Plutôt satisfaisant",0.66,IF('Audit flash'!$G38="2 - Plutôt pas satisfaisant",0.33,0))))</f>
        <v>NC</v>
      </c>
      <c r="E32">
        <v>1</v>
      </c>
      <c r="J32" s="22" t="str" cm="1">
        <f t="array" ref="J32">IF(AND($D$6:$D$19="NC",$D$21:$D$25="NC",$D$27:$D$32="NC",$D$34:$D$36="NC"),IF(AND($C$6:$C$19="NC",$C$21:$C$25="NC",$C$27:$C$32="NC",$C$34:$C$36="NC"),B32,C32),D32)</f>
        <v>NC</v>
      </c>
      <c r="K32" s="24"/>
      <c r="M32" s="26" t="s">
        <v>149</v>
      </c>
      <c r="N32">
        <f>COUNTIF('Audit dossiers FAM - MAS - EEAP'!$D43:$H43,'Fichier analyses'!$N$4)</f>
        <v>0</v>
      </c>
      <c r="O32">
        <f>COUNTIF('Audit dossiers FAM - MAS - EEAP'!$D43:$H43,'Fichier analyses'!$O$4)</f>
        <v>0</v>
      </c>
      <c r="P32">
        <f>COUNTIF('Audit dossiers FAM - MAS - EEAP'!$D43:$H43,'Fichier analyses'!$P$4)</f>
        <v>0</v>
      </c>
      <c r="Q32" s="22" t="str">
        <f t="shared" si="3"/>
        <v>NC</v>
      </c>
      <c r="R32">
        <v>1</v>
      </c>
      <c r="S32" s="24"/>
      <c r="U32" s="26" t="s">
        <v>134</v>
      </c>
      <c r="V32" s="22" t="str">
        <f>IF(OR('Audit terrain'!$F39="NC - Non concerné",'Audit terrain'!$F39=""),"NC",IF('Audit terrain'!$F39="4 - Tout à fait satisfaisant",1,IF('Audit terrain'!$F39="3 - Plutôt satisfaisant",0.66,IF('Audit terrain'!$F39="2 - Plutôt pas satisfaisant",0.33,0))))</f>
        <v>NC</v>
      </c>
      <c r="W32">
        <v>1</v>
      </c>
      <c r="Y32" s="24"/>
      <c r="AA32" s="37"/>
      <c r="AB32" s="57" t="s">
        <v>133</v>
      </c>
      <c r="AC32" s="22" t="str">
        <f t="shared" si="4"/>
        <v>NC</v>
      </c>
      <c r="AD32">
        <v>1</v>
      </c>
      <c r="AF32" s="24"/>
      <c r="AH32" s="31" t="s">
        <v>380</v>
      </c>
      <c r="AL32" s="33" t="s">
        <v>138</v>
      </c>
      <c r="AM32" s="34" t="str" cm="1">
        <f t="array" ref="AM32">IF(AND($AJ33:$AJ33="NC"),"NC",SUM($AJ33:$AJ33)/SUMIF($AJ33:$AJ33,"&lt;&gt;NC",$AK33:$AK33))</f>
        <v>NC</v>
      </c>
    </row>
    <row r="33" spans="1:39" x14ac:dyDescent="0.25">
      <c r="A33" s="31" t="s">
        <v>25</v>
      </c>
      <c r="B33" s="23"/>
      <c r="C33" s="23"/>
      <c r="D33" s="23"/>
      <c r="E33" s="23"/>
      <c r="F33" s="33" t="s">
        <v>138</v>
      </c>
      <c r="G33" s="73" t="str" cm="1">
        <f t="array" ref="G33">IF(AND($B34:$B36="NC"),"NC",SUM($B34:$B36)/SUMIF($B34:$B36,"&lt;&gt;NC",$E34:$E36))</f>
        <v>NC</v>
      </c>
      <c r="H33" s="73" t="str" cm="1">
        <f t="array" ref="H33">IF(AND($C34:$C36="NC"),"NC",SUM($C34:$C36)/SUMIF($C34:$C36,"&lt;&gt;NC",$E34:$E36))</f>
        <v>NC</v>
      </c>
      <c r="I33" s="73" t="str" cm="1">
        <f t="array" ref="I33">IF(AND($D34:$D36="NC"),"NC",SUM($D34:$D36)/SUMIF($D34:$D36,"&lt;&gt;NC",$E34:$E36))</f>
        <v>NC</v>
      </c>
      <c r="J33" s="22"/>
      <c r="K33" s="73" t="str" cm="1">
        <f t="array" ref="K33">IF(AND($J34:$J36="NC"),"NC",SUM($J34:$J36)/SUMIF($J34:$J36,"&lt;&gt;NC",$E34:$E36))</f>
        <v>NC</v>
      </c>
      <c r="M33" s="26" t="s">
        <v>150</v>
      </c>
      <c r="N33">
        <f>COUNTIF('Audit dossiers FAM - MAS - EEAP'!$D44:$H44,'Fichier analyses'!$N$4)</f>
        <v>0</v>
      </c>
      <c r="O33">
        <f>COUNTIF('Audit dossiers FAM - MAS - EEAP'!$D44:$H44,'Fichier analyses'!$O$4)</f>
        <v>0</v>
      </c>
      <c r="P33">
        <f>COUNTIF('Audit dossiers FAM - MAS - EEAP'!$D44:$H44,'Fichier analyses'!$P$4)</f>
        <v>0</v>
      </c>
      <c r="Q33" s="22" t="str">
        <f t="shared" si="3"/>
        <v>NC</v>
      </c>
      <c r="R33">
        <v>1</v>
      </c>
      <c r="S33" s="24"/>
      <c r="U33" s="26" t="s">
        <v>141</v>
      </c>
      <c r="V33" s="22" t="str">
        <f>IF(OR('Audit terrain'!$F40="NC - Non concerné",'Audit terrain'!$F40=""),"NC",IF('Audit terrain'!$F40="4 - Tout à fait satisfaisant",1,IF('Audit terrain'!$F40="3 - Plutôt satisfaisant",0.66,IF('Audit terrain'!$F40="2 - Plutôt pas satisfaisant",0.33,0))))</f>
        <v>NC</v>
      </c>
      <c r="W33">
        <v>1</v>
      </c>
      <c r="Y33" s="24"/>
      <c r="AA33" s="37"/>
      <c r="AB33" s="57" t="s">
        <v>134</v>
      </c>
      <c r="AC33" s="22" t="str">
        <f t="shared" si="4"/>
        <v>NC</v>
      </c>
      <c r="AD33">
        <v>1</v>
      </c>
      <c r="AF33" s="24"/>
      <c r="AH33" s="40" t="s">
        <v>252</v>
      </c>
      <c r="AI33" s="58" t="s">
        <v>141</v>
      </c>
      <c r="AJ33" s="22" t="str">
        <f>$Q29</f>
        <v>NC</v>
      </c>
      <c r="AK33">
        <v>1</v>
      </c>
      <c r="AM33" s="24"/>
    </row>
    <row r="34" spans="1:39" x14ac:dyDescent="0.25">
      <c r="A34" s="26" t="s">
        <v>149</v>
      </c>
      <c r="B34" s="22" t="str">
        <f>IF(OR('Audit flash'!$E40="NC - Non concerné",'Audit flash'!$E40=""),"NC",IF('Audit flash'!$E40="4 - Tout à fait satisfaisant",1,IF('Audit flash'!$E40="3 - Plutôt satisfaisant",0.66,IF('Audit flash'!$E40="2 - Plutôt pas satisfaisant",0.33,0))))</f>
        <v>NC</v>
      </c>
      <c r="C34" s="22" t="str">
        <f>IF(OR('Audit flash'!$F40="NC - Non concerné",'Audit flash'!$F40=""),"NC",IF('Audit flash'!$F40="4 - Tout à fait satisfaisant",1,IF('Audit flash'!$F40="3 - Plutôt satisfaisant",0.66,IF('Audit flash'!$F40="2 - Plutôt pas satisfaisant",0.33,0))))</f>
        <v>NC</v>
      </c>
      <c r="D34" s="22" t="str">
        <f>IF(OR('Audit flash'!$G40="NC - Non concerné",'Audit flash'!$G40=""),"NC",IF('Audit flash'!$G40="4 - Tout à fait satisfaisant",1,IF('Audit flash'!$G40="3 - Plutôt satisfaisant",0.66,IF('Audit flash'!$G40="2 - Plutôt pas satisfaisant",0.33,0))))</f>
        <v>NC</v>
      </c>
      <c r="E34">
        <v>1</v>
      </c>
      <c r="J34" s="22" t="str" cm="1">
        <f t="array" ref="J34">IF(AND($D$6:$D$19="NC",$D$21:$D$25="NC",$D$27:$D$32="NC",$D$34:$D$36="NC"),IF(AND($C$6:$C$19="NC",$C$21:$C$25="NC",$C$27:$C$32="NC",$C$34:$C$36="NC"),B34,C34),D34)</f>
        <v>NC</v>
      </c>
      <c r="K34" s="24"/>
      <c r="M34" s="26" t="s">
        <v>151</v>
      </c>
      <c r="N34">
        <f>COUNTIF('Audit dossiers FAM - MAS - EEAP'!$D45:$H45,'Fichier analyses'!$N$4)</f>
        <v>0</v>
      </c>
      <c r="O34">
        <f>COUNTIF('Audit dossiers FAM - MAS - EEAP'!$D45:$H45,'Fichier analyses'!$O$4)</f>
        <v>0</v>
      </c>
      <c r="P34">
        <f>COUNTIF('Audit dossiers FAM - MAS - EEAP'!$D45:$H45,'Fichier analyses'!$P$4)</f>
        <v>0</v>
      </c>
      <c r="Q34" s="22" t="str">
        <f t="shared" si="3"/>
        <v>NC</v>
      </c>
      <c r="R34">
        <v>1</v>
      </c>
      <c r="S34" s="24"/>
      <c r="U34" s="26" t="s">
        <v>142</v>
      </c>
      <c r="V34" s="22" t="str">
        <f>IF(OR('Audit terrain'!$F41="NC - Non concerné",'Audit terrain'!$F41=""),"NC",IF('Audit terrain'!$F41="4 - Tout à fait satisfaisant",1,IF('Audit terrain'!$F41="3 - Plutôt satisfaisant",0.66,IF('Audit terrain'!$F41="2 - Plutôt pas satisfaisant",0.33,0))))</f>
        <v>NC</v>
      </c>
      <c r="W34">
        <v>1</v>
      </c>
      <c r="Y34" s="24"/>
      <c r="AA34" s="37"/>
      <c r="AB34" s="57" t="s">
        <v>141</v>
      </c>
      <c r="AC34" s="22" t="str">
        <f t="shared" si="4"/>
        <v>NC</v>
      </c>
      <c r="AD34">
        <v>1</v>
      </c>
      <c r="AF34" s="24"/>
      <c r="AH34" s="44" t="s">
        <v>206</v>
      </c>
      <c r="AL34" s="32" t="s">
        <v>137</v>
      </c>
      <c r="AM34" s="35" t="str" cm="1">
        <f t="array" ref="AM34">IF(AND($AJ36:$AJ63="NC",$AJ65:$AJ148="NC",$AJ150:$AJ152="NC",$AJ154:$AJ154="NC",$AJ156:$AJ156="NC"),"NC",SUM($AJ36:$AJ156)/SUMIF($AJ36:$AJ156,"&lt;&gt;NC",$AK36:$AK156))</f>
        <v>NC</v>
      </c>
    </row>
    <row r="35" spans="1:39" x14ac:dyDescent="0.25">
      <c r="A35" s="26" t="s">
        <v>150</v>
      </c>
      <c r="B35" s="22" t="str">
        <f>IF(OR('Audit flash'!$E41="NC - Non concerné",'Audit flash'!$E41=""),"NC",IF('Audit flash'!$E41="4 - Tout à fait satisfaisant",1,IF('Audit flash'!$E41="3 - Plutôt satisfaisant",0.66,IF('Audit flash'!$E41="2 - Plutôt pas satisfaisant",0.33,0))))</f>
        <v>NC</v>
      </c>
      <c r="C35" s="22" t="str">
        <f>IF(OR('Audit flash'!$F41="NC - Non concerné",'Audit flash'!$F41=""),"NC",IF('Audit flash'!$F41="4 - Tout à fait satisfaisant",1,IF('Audit flash'!$F41="3 - Plutôt satisfaisant",0.66,IF('Audit flash'!$F41="2 - Plutôt pas satisfaisant",0.33,0))))</f>
        <v>NC</v>
      </c>
      <c r="D35" s="22" t="str">
        <f>IF(OR('Audit flash'!$G41="NC - Non concerné",'Audit flash'!$G41=""),"NC",IF('Audit flash'!$G41="4 - Tout à fait satisfaisant",1,IF('Audit flash'!$G41="3 - Plutôt satisfaisant",0.66,IF('Audit flash'!$G41="2 - Plutôt pas satisfaisant",0.33,0))))</f>
        <v>NC</v>
      </c>
      <c r="E35">
        <v>1</v>
      </c>
      <c r="J35" s="22" t="str" cm="1">
        <f t="array" ref="J35">IF(AND($D$6:$D$19="NC",$D$21:$D$25="NC",$D$27:$D$32="NC",$D$34:$D$36="NC"),IF(AND($C$6:$C$19="NC",$C$21:$C$25="NC",$C$27:$C$32="NC",$C$34:$C$36="NC"),B35,C35),D35)</f>
        <v>NC</v>
      </c>
      <c r="K35" s="24"/>
      <c r="M35" s="26" t="s">
        <v>152</v>
      </c>
      <c r="N35">
        <f>COUNTIF('Audit dossiers FAM - MAS - EEAP'!$D46:$H46,'Fichier analyses'!$N$4)</f>
        <v>0</v>
      </c>
      <c r="O35">
        <f>COUNTIF('Audit dossiers FAM - MAS - EEAP'!$D46:$H46,'Fichier analyses'!$O$4)</f>
        <v>0</v>
      </c>
      <c r="P35">
        <f>COUNTIF('Audit dossiers FAM - MAS - EEAP'!$D46:$H46,'Fichier analyses'!$P$4)</f>
        <v>0</v>
      </c>
      <c r="Q35" s="22" t="str">
        <f t="shared" si="3"/>
        <v>NC</v>
      </c>
      <c r="R35">
        <v>1</v>
      </c>
      <c r="S35" s="24"/>
      <c r="U35" s="26" t="s">
        <v>143</v>
      </c>
      <c r="V35" s="22" t="str">
        <f>IF(OR('Audit terrain'!$F42="NC - Non concerné",'Audit terrain'!$F42=""),"NC",IF('Audit terrain'!$F42="4 - Tout à fait satisfaisant",1,IF('Audit terrain'!$F42="3 - Plutôt satisfaisant",0.66,IF('Audit terrain'!$F42="2 - Plutôt pas satisfaisant",0.33,0))))</f>
        <v>NC</v>
      </c>
      <c r="W35">
        <v>1</v>
      </c>
      <c r="Y35" s="24"/>
      <c r="AA35" s="37"/>
      <c r="AB35" s="57" t="s">
        <v>142</v>
      </c>
      <c r="AC35" s="22" t="str">
        <f t="shared" si="4"/>
        <v>NC</v>
      </c>
      <c r="AD35">
        <v>1</v>
      </c>
      <c r="AF35" s="24"/>
      <c r="AH35" s="31" t="s">
        <v>192</v>
      </c>
      <c r="AL35" s="33" t="s">
        <v>138</v>
      </c>
      <c r="AM35" s="38" t="str" cm="1">
        <f t="array" ref="AM35">IF(AND($AJ36:$AJ63="NC"),"NC",SUM($AJ36:$AJ63)/SUMIF($AJ36:$AJ63,"&lt;&gt;NC",$AK36:$AK63))</f>
        <v>NC</v>
      </c>
    </row>
    <row r="36" spans="1:39" ht="15.75" thickBot="1" x14ac:dyDescent="0.3">
      <c r="A36" s="27" t="s">
        <v>151</v>
      </c>
      <c r="B36" s="28" t="str">
        <f>IF(OR('Audit flash'!$E42="NC - Non concerné",'Audit flash'!$E42=""),"NC",IF('Audit flash'!$E42="4 - Tout à fait satisfaisant",1,IF('Audit flash'!$E42="3 - Plutôt satisfaisant",0.66,IF('Audit flash'!$E42="2 - Plutôt pas satisfaisant",0.33,0))))</f>
        <v>NC</v>
      </c>
      <c r="C36" s="28" t="str">
        <f>IF(OR('Audit flash'!$F42="NC - Non concerné",'Audit flash'!$F42=""),"NC",IF('Audit flash'!$F42="4 - Tout à fait satisfaisant",1,IF('Audit flash'!$F42="3 - Plutôt satisfaisant",0.66,IF('Audit flash'!$F42="2 - Plutôt pas satisfaisant",0.33,0))))</f>
        <v>NC</v>
      </c>
      <c r="D36" s="28" t="str">
        <f>IF(OR('Audit flash'!$G42="NC - Non concerné",'Audit flash'!$G42=""),"NC",IF('Audit flash'!$G42="4 - Tout à fait satisfaisant",1,IF('Audit flash'!$G42="3 - Plutôt satisfaisant",0.66,IF('Audit flash'!$G42="2 - Plutôt pas satisfaisant",0.33,0))))</f>
        <v>NC</v>
      </c>
      <c r="E36" s="29">
        <v>1</v>
      </c>
      <c r="F36" s="29"/>
      <c r="G36" s="29"/>
      <c r="H36" s="29"/>
      <c r="I36" s="29"/>
      <c r="J36" s="28" t="str" cm="1">
        <f t="array" ref="J36">IF(AND($D$6:$D$19="NC",$D$21:$D$25="NC",$D$27:$D$32="NC",$D$34:$D$36="NC"),IF(AND($C$6:$C$19="NC",$C$21:$C$25="NC",$C$27:$C$32="NC",$C$34:$C$36="NC"),B36,C36),D36)</f>
        <v>NC</v>
      </c>
      <c r="K36" s="30"/>
      <c r="M36" s="26" t="s">
        <v>153</v>
      </c>
      <c r="N36">
        <f>COUNTIF('Audit dossiers FAM - MAS - EEAP'!$D47:$H47,'Fichier analyses'!$N$4)</f>
        <v>0</v>
      </c>
      <c r="O36">
        <f>COUNTIF('Audit dossiers FAM - MAS - EEAP'!$D47:$H47,'Fichier analyses'!$O$4)</f>
        <v>0</v>
      </c>
      <c r="P36">
        <f>COUNTIF('Audit dossiers FAM - MAS - EEAP'!$D47:$H47,'Fichier analyses'!$P$4)</f>
        <v>0</v>
      </c>
      <c r="Q36" s="22" t="str">
        <f t="shared" si="3"/>
        <v>NC</v>
      </c>
      <c r="R36">
        <v>1</v>
      </c>
      <c r="S36" s="24"/>
      <c r="U36" s="26" t="s">
        <v>149</v>
      </c>
      <c r="V36" s="22" t="str">
        <f>IF(OR('Audit terrain'!$F43="NC - Non concerné",'Audit terrain'!$F43=""),"NC",IF('Audit terrain'!$F43="4 - Tout à fait satisfaisant",1,IF('Audit terrain'!$F43="3 - Plutôt satisfaisant",0.66,IF('Audit terrain'!$F43="2 - Plutôt pas satisfaisant",0.33,0))))</f>
        <v>NC</v>
      </c>
      <c r="W36">
        <v>1</v>
      </c>
      <c r="Y36" s="24"/>
      <c r="AA36" s="37"/>
      <c r="AB36" s="57" t="s">
        <v>143</v>
      </c>
      <c r="AC36" s="22" t="str">
        <f t="shared" si="4"/>
        <v>NC</v>
      </c>
      <c r="AD36">
        <v>1</v>
      </c>
      <c r="AF36" s="24"/>
      <c r="AH36" s="40" t="s">
        <v>251</v>
      </c>
      <c r="AI36" s="57" t="s">
        <v>116</v>
      </c>
      <c r="AJ36" s="22" t="str">
        <f t="shared" ref="AJ36:AJ44" si="5">$J6</f>
        <v>NC</v>
      </c>
      <c r="AK36">
        <v>1</v>
      </c>
      <c r="AM36" s="24"/>
    </row>
    <row r="37" spans="1:39" x14ac:dyDescent="0.25">
      <c r="M37" s="26" t="s">
        <v>154</v>
      </c>
      <c r="N37">
        <f>COUNTIF('Audit dossiers FAM - MAS - EEAP'!$D48:$H48,'Fichier analyses'!$N$4)</f>
        <v>0</v>
      </c>
      <c r="O37">
        <f>COUNTIF('Audit dossiers FAM - MAS - EEAP'!$D48:$H48,'Fichier analyses'!$O$4)</f>
        <v>0</v>
      </c>
      <c r="P37">
        <f>COUNTIF('Audit dossiers FAM - MAS - EEAP'!$D48:$H48,'Fichier analyses'!$P$4)</f>
        <v>0</v>
      </c>
      <c r="Q37" s="22" t="str">
        <f t="shared" si="3"/>
        <v>NC</v>
      </c>
      <c r="R37">
        <v>1</v>
      </c>
      <c r="S37" s="24"/>
      <c r="U37" s="26" t="s">
        <v>150</v>
      </c>
      <c r="V37" s="22" t="str">
        <f>IF(OR('Audit terrain'!$F44="NC - Non concerné",'Audit terrain'!$F44=""),"NC",IF('Audit terrain'!$F44="4 - Tout à fait satisfaisant",1,IF('Audit terrain'!$F44="3 - Plutôt satisfaisant",0.66,IF('Audit terrain'!$F44="2 - Plutôt pas satisfaisant",0.33,0))))</f>
        <v>NC</v>
      </c>
      <c r="W37">
        <v>1</v>
      </c>
      <c r="Y37" s="24"/>
      <c r="AA37" s="40" t="s">
        <v>115</v>
      </c>
      <c r="AB37" s="57" t="s">
        <v>122</v>
      </c>
      <c r="AC37" s="22" t="str">
        <f>$V11</f>
        <v>NC</v>
      </c>
      <c r="AD37">
        <v>1</v>
      </c>
      <c r="AF37" s="24"/>
      <c r="AH37" s="37"/>
      <c r="AI37" s="57" t="s">
        <v>117</v>
      </c>
      <c r="AJ37" s="22" t="str">
        <f t="shared" si="5"/>
        <v>NC</v>
      </c>
      <c r="AK37">
        <v>1</v>
      </c>
      <c r="AM37" s="24"/>
    </row>
    <row r="38" spans="1:39" x14ac:dyDescent="0.25">
      <c r="A38" s="20"/>
      <c r="B38" s="20"/>
      <c r="C38" s="20"/>
      <c r="D38" s="20"/>
      <c r="E38" s="20"/>
      <c r="F38" s="20"/>
      <c r="G38" s="20"/>
      <c r="H38" s="79"/>
      <c r="I38" s="79"/>
      <c r="M38" s="26" t="s">
        <v>155</v>
      </c>
      <c r="N38">
        <f>COUNTIF('Audit dossiers FAM - MAS - EEAP'!$D50:$H50,'Fichier analyses'!$N$4)</f>
        <v>0</v>
      </c>
      <c r="O38">
        <f>COUNTIF('Audit dossiers FAM - MAS - EEAP'!$D50:$H50,'Fichier analyses'!$O$4)</f>
        <v>0</v>
      </c>
      <c r="P38">
        <f>COUNTIF('Audit dossiers FAM - MAS - EEAP'!$D50:$H50,'Fichier analyses'!$P$4)</f>
        <v>0</v>
      </c>
      <c r="Q38" s="22" t="str">
        <f t="shared" si="3"/>
        <v>NC</v>
      </c>
      <c r="R38">
        <v>1</v>
      </c>
      <c r="S38" s="24"/>
      <c r="U38" s="26" t="s">
        <v>151</v>
      </c>
      <c r="V38" s="22" t="str">
        <f>IF(OR('Audit terrain'!$F45="NC - Non concerné",'Audit terrain'!$F45=""),"NC",IF('Audit terrain'!$F45="4 - Tout à fait satisfaisant",1,IF('Audit terrain'!$F45="3 - Plutôt satisfaisant",0.66,IF('Audit terrain'!$F45="2 - Plutôt pas satisfaisant",0.33,0))))</f>
        <v>NC</v>
      </c>
      <c r="W38">
        <v>1</v>
      </c>
      <c r="Y38" s="24"/>
      <c r="AA38" s="37"/>
      <c r="AB38" s="57" t="s">
        <v>123</v>
      </c>
      <c r="AC38" s="22" t="str">
        <f>$V12</f>
        <v>NC</v>
      </c>
      <c r="AD38">
        <v>1</v>
      </c>
      <c r="AF38" s="24"/>
      <c r="AH38" s="37"/>
      <c r="AI38" s="57" t="s">
        <v>118</v>
      </c>
      <c r="AJ38" s="22" t="str">
        <f t="shared" si="5"/>
        <v>NC</v>
      </c>
      <c r="AK38">
        <v>1</v>
      </c>
      <c r="AM38" s="24"/>
    </row>
    <row r="39" spans="1:39" x14ac:dyDescent="0.25">
      <c r="A39" s="80"/>
      <c r="B39" s="80"/>
      <c r="C39" s="80"/>
      <c r="D39" s="80"/>
      <c r="E39" s="80"/>
      <c r="F39" s="32"/>
      <c r="G39" s="22"/>
      <c r="H39" s="22"/>
      <c r="I39" s="22"/>
      <c r="M39" s="26" t="s">
        <v>156</v>
      </c>
      <c r="N39">
        <f>COUNTIF('Audit dossiers FAM - MAS - EEAP'!$D51:$H51,'Fichier analyses'!$N$4)</f>
        <v>0</v>
      </c>
      <c r="O39">
        <f>COUNTIF('Audit dossiers FAM - MAS - EEAP'!$D51:$H51,'Fichier analyses'!$O$4)</f>
        <v>0</v>
      </c>
      <c r="P39">
        <f>COUNTIF('Audit dossiers FAM - MAS - EEAP'!$D51:$H51,'Fichier analyses'!$P$4)</f>
        <v>0</v>
      </c>
      <c r="Q39" s="22" t="str">
        <f t="shared" si="3"/>
        <v>NC</v>
      </c>
      <c r="R39">
        <v>1</v>
      </c>
      <c r="S39" s="24"/>
      <c r="U39" s="26" t="s">
        <v>152</v>
      </c>
      <c r="V39" s="22" t="str">
        <f>IF(OR('Audit terrain'!$F46="NC - Non concerné",'Audit terrain'!$F46=""),"NC",IF('Audit terrain'!$F46="4 - Tout à fait satisfaisant",1,IF('Audit terrain'!$F46="3 - Plutôt satisfaisant",0.66,IF('Audit terrain'!$F46="2 - Plutôt pas satisfaisant",0.33,0))))</f>
        <v>NC</v>
      </c>
      <c r="W39">
        <v>1</v>
      </c>
      <c r="Y39" s="24"/>
      <c r="AA39" s="37"/>
      <c r="AB39" s="57" t="s">
        <v>126</v>
      </c>
      <c r="AC39" s="22" t="str">
        <f>$V13</f>
        <v>NC</v>
      </c>
      <c r="AD39">
        <v>1</v>
      </c>
      <c r="AF39" s="24"/>
      <c r="AH39" s="37"/>
      <c r="AI39" s="57" t="s">
        <v>119</v>
      </c>
      <c r="AJ39" s="22" t="str">
        <f t="shared" si="5"/>
        <v>NC</v>
      </c>
      <c r="AK39">
        <v>1</v>
      </c>
      <c r="AM39" s="24"/>
    </row>
    <row r="40" spans="1:39" x14ac:dyDescent="0.25">
      <c r="A40" s="80"/>
      <c r="M40" s="26" t="s">
        <v>157</v>
      </c>
      <c r="N40">
        <f>COUNTIF('Audit dossiers FAM - MAS - EEAP'!$D53:$H53,'Fichier analyses'!$N$4)</f>
        <v>0</v>
      </c>
      <c r="O40">
        <f>COUNTIF('Audit dossiers FAM - MAS - EEAP'!$D53:$H53,'Fichier analyses'!$O$4)</f>
        <v>0</v>
      </c>
      <c r="P40">
        <f>COUNTIF('Audit dossiers FAM - MAS - EEAP'!$D53:$H53,'Fichier analyses'!$P$4)</f>
        <v>0</v>
      </c>
      <c r="Q40" s="22" t="str">
        <f t="shared" si="3"/>
        <v>NC</v>
      </c>
      <c r="R40">
        <v>1</v>
      </c>
      <c r="S40" s="24"/>
      <c r="U40" s="26" t="s">
        <v>153</v>
      </c>
      <c r="V40" s="22" t="str">
        <f>IF(OR('Audit terrain'!$F47="NC - Non concerné",'Audit terrain'!$F47=""),"NC",IF('Audit terrain'!$F47="4 - Tout à fait satisfaisant",1,IF('Audit terrain'!$F47="3 - Plutôt satisfaisant",0.66,IF('Audit terrain'!$F47="2 - Plutôt pas satisfaisant",0.33,0))))</f>
        <v>NC</v>
      </c>
      <c r="W40">
        <v>1</v>
      </c>
      <c r="Y40" s="24"/>
      <c r="AA40" s="37"/>
      <c r="AB40" s="57" t="s">
        <v>127</v>
      </c>
      <c r="AC40" s="22" t="str">
        <f>$V14</f>
        <v>NC</v>
      </c>
      <c r="AD40">
        <v>1</v>
      </c>
      <c r="AF40" s="24"/>
      <c r="AH40" s="37"/>
      <c r="AI40" s="57" t="s">
        <v>122</v>
      </c>
      <c r="AJ40" s="22" t="str">
        <f t="shared" si="5"/>
        <v>NC</v>
      </c>
      <c r="AK40">
        <v>1</v>
      </c>
      <c r="AM40" s="24"/>
    </row>
    <row r="41" spans="1:39" x14ac:dyDescent="0.25">
      <c r="A41" s="23"/>
      <c r="B41" s="23"/>
      <c r="C41" s="23"/>
      <c r="D41" s="23"/>
      <c r="E41" s="23"/>
      <c r="F41" s="33"/>
      <c r="G41" s="22"/>
      <c r="H41" s="22"/>
      <c r="I41" s="22"/>
      <c r="M41" s="26" t="s">
        <v>158</v>
      </c>
      <c r="N41">
        <f>COUNTIF('Audit dossiers FAM - MAS - EEAP'!$D55:$H55,'Fichier analyses'!$N$4)</f>
        <v>0</v>
      </c>
      <c r="O41">
        <f>COUNTIF('Audit dossiers FAM - MAS - EEAP'!$D55:$H55,'Fichier analyses'!$O$4)</f>
        <v>0</v>
      </c>
      <c r="P41">
        <f>COUNTIF('Audit dossiers FAM - MAS - EEAP'!$D55:$H55,'Fichier analyses'!$P$4)</f>
        <v>0</v>
      </c>
      <c r="Q41" s="22" t="str">
        <f t="shared" si="3"/>
        <v>NC</v>
      </c>
      <c r="R41">
        <v>1</v>
      </c>
      <c r="S41" s="24"/>
      <c r="U41" s="26" t="s">
        <v>154</v>
      </c>
      <c r="V41" s="22" t="str">
        <f>IF(OR('Audit terrain'!$F48="NC - Non concerné",'Audit terrain'!$F48=""),"NC",IF('Audit terrain'!$F48="4 - Tout à fait satisfaisant",1,IF('Audit terrain'!$F48="3 - Plutôt satisfaisant",0.66,IF('Audit terrain'!$F48="2 - Plutôt pas satisfaisant",0.33,0))))</f>
        <v>NC</v>
      </c>
      <c r="W41">
        <v>1</v>
      </c>
      <c r="Y41" s="24"/>
      <c r="AA41" s="31" t="s">
        <v>36</v>
      </c>
      <c r="AE41" s="33" t="s">
        <v>138</v>
      </c>
      <c r="AF41" s="34" t="str" cm="1">
        <f t="array" ref="AF41">IF(AND($AC42:$AC44="NC"),"NC",SUM($AC42:$AC44)/SUMIF($AC42:$AC44,"&lt;&gt;NC",$AD42:$AD44))</f>
        <v>NC</v>
      </c>
      <c r="AH41" s="37"/>
      <c r="AI41" s="57" t="s">
        <v>123</v>
      </c>
      <c r="AJ41" s="22" t="str">
        <f t="shared" si="5"/>
        <v>NC</v>
      </c>
      <c r="AK41">
        <v>1</v>
      </c>
      <c r="AM41" s="24"/>
    </row>
    <row r="42" spans="1:39" x14ac:dyDescent="0.25">
      <c r="A42" s="57"/>
      <c r="C42" s="22"/>
      <c r="D42" s="22"/>
      <c r="M42" s="26" t="s">
        <v>159</v>
      </c>
      <c r="N42">
        <f>COUNTIF('Audit dossiers FAM - MAS - EEAP'!$D56:$H56,'Fichier analyses'!$N$4)</f>
        <v>0</v>
      </c>
      <c r="O42">
        <f>COUNTIF('Audit dossiers FAM - MAS - EEAP'!$D56:$H56,'Fichier analyses'!$O$4)</f>
        <v>0</v>
      </c>
      <c r="P42">
        <f>COUNTIF('Audit dossiers FAM - MAS - EEAP'!$D56:$H56,'Fichier analyses'!$P$4)</f>
        <v>0</v>
      </c>
      <c r="Q42" s="22" t="str">
        <f t="shared" si="3"/>
        <v>NC</v>
      </c>
      <c r="R42">
        <v>1</v>
      </c>
      <c r="S42" s="24"/>
      <c r="U42" s="26" t="s">
        <v>155</v>
      </c>
      <c r="V42" s="22" t="str">
        <f>IF(OR('Audit terrain'!$F49="NC - Non concerné",'Audit terrain'!$F49=""),"NC",IF('Audit terrain'!$F49="4 - Tout à fait satisfaisant",1,IF('Audit terrain'!$F49="3 - Plutôt satisfaisant",0.66,IF('Audit terrain'!$F49="2 - Plutôt pas satisfaisant",0.33,0))))</f>
        <v>NC</v>
      </c>
      <c r="W42">
        <v>1</v>
      </c>
      <c r="Y42" s="24"/>
      <c r="AA42" s="40" t="s">
        <v>115</v>
      </c>
      <c r="AB42" s="57" t="s">
        <v>128</v>
      </c>
      <c r="AC42" s="22" t="str">
        <f>$V16</f>
        <v>NC</v>
      </c>
      <c r="AD42">
        <v>1</v>
      </c>
      <c r="AF42" s="24"/>
      <c r="AH42" s="37"/>
      <c r="AI42" s="57" t="s">
        <v>126</v>
      </c>
      <c r="AJ42" s="22" t="str">
        <f t="shared" si="5"/>
        <v>NC</v>
      </c>
      <c r="AK42">
        <v>1</v>
      </c>
      <c r="AM42" s="24"/>
    </row>
    <row r="43" spans="1:39" ht="15.75" thickBot="1" x14ac:dyDescent="0.3">
      <c r="A43" s="57"/>
      <c r="C43" s="22"/>
      <c r="D43" s="22"/>
      <c r="M43" s="27" t="s">
        <v>160</v>
      </c>
      <c r="N43" s="29">
        <f>COUNTIF('Audit dossiers FAM - MAS - EEAP'!$D57:$H57,'Fichier analyses'!$N$4)</f>
        <v>0</v>
      </c>
      <c r="O43" s="29">
        <f>COUNTIF('Audit dossiers FAM - MAS - EEAP'!$D57:$H57,'Fichier analyses'!$O$4)</f>
        <v>0</v>
      </c>
      <c r="P43" s="29">
        <f>COUNTIF('Audit dossiers FAM - MAS - EEAP'!$D57:$H57,'Fichier analyses'!$P$4)</f>
        <v>0</v>
      </c>
      <c r="Q43" s="28" t="str">
        <f t="shared" si="3"/>
        <v>NC</v>
      </c>
      <c r="R43" s="29">
        <v>1</v>
      </c>
      <c r="S43" s="30"/>
      <c r="U43" s="26" t="s">
        <v>156</v>
      </c>
      <c r="V43" s="22" t="str">
        <f>IF(OR('Audit terrain'!$F50="NC - Non concerné",'Audit terrain'!$F50=""),"NC",IF('Audit terrain'!$F50="4 - Tout à fait satisfaisant",1,IF('Audit terrain'!$F50="3 - Plutôt satisfaisant",0.66,IF('Audit terrain'!$F50="2 - Plutôt pas satisfaisant",0.33,0))))</f>
        <v>NC</v>
      </c>
      <c r="W43">
        <v>1</v>
      </c>
      <c r="Y43" s="24"/>
      <c r="AA43" s="37"/>
      <c r="AB43" s="57" t="s">
        <v>129</v>
      </c>
      <c r="AC43" s="22" t="str">
        <f>$V17</f>
        <v>NC</v>
      </c>
      <c r="AD43">
        <v>1</v>
      </c>
      <c r="AF43" s="24"/>
      <c r="AH43" s="37"/>
      <c r="AI43" s="57" t="s">
        <v>127</v>
      </c>
      <c r="AJ43" s="22" t="str">
        <f t="shared" si="5"/>
        <v>NC</v>
      </c>
      <c r="AK43">
        <v>1</v>
      </c>
      <c r="AM43" s="24"/>
    </row>
    <row r="44" spans="1:39" x14ac:dyDescent="0.25">
      <c r="A44" s="57"/>
      <c r="C44" s="22"/>
      <c r="D44" s="22"/>
      <c r="U44" s="26" t="s">
        <v>157</v>
      </c>
      <c r="V44" s="22" t="str">
        <f>IF(OR('Audit terrain'!$F51="NC - Non concerné",'Audit terrain'!$F51=""),"NC",IF('Audit terrain'!$F51="4 - Tout à fait satisfaisant",1,IF('Audit terrain'!$F51="3 - Plutôt satisfaisant",0.66,IF('Audit terrain'!$F51="2 - Plutôt pas satisfaisant",0.33,0))))</f>
        <v>NC</v>
      </c>
      <c r="W44">
        <v>1</v>
      </c>
      <c r="Y44" s="24"/>
      <c r="AA44" s="37"/>
      <c r="AB44" s="57" t="s">
        <v>130</v>
      </c>
      <c r="AC44" s="22" t="str">
        <f>$V18</f>
        <v>NC</v>
      </c>
      <c r="AD44">
        <v>1</v>
      </c>
      <c r="AF44" s="24"/>
      <c r="AH44" s="37"/>
      <c r="AI44" s="57" t="s">
        <v>128</v>
      </c>
      <c r="AJ44" s="22" t="str">
        <f t="shared" si="5"/>
        <v>NC</v>
      </c>
      <c r="AK44">
        <v>1</v>
      </c>
      <c r="AM44" s="24"/>
    </row>
    <row r="45" spans="1:39" x14ac:dyDescent="0.25">
      <c r="A45" s="57"/>
      <c r="C45" s="22"/>
      <c r="D45" s="22"/>
      <c r="U45" s="26" t="s">
        <v>158</v>
      </c>
      <c r="V45" s="22" t="str">
        <f>IF(OR('Audit terrain'!$F52="NC - Non concerné",'Audit terrain'!$F52=""),"NC",IF('Audit terrain'!$F52="4 - Tout à fait satisfaisant",1,IF('Audit terrain'!$F52="3 - Plutôt satisfaisant",0.66,IF('Audit terrain'!$F52="2 - Plutôt pas satisfaisant",0.33,0))))</f>
        <v>NC</v>
      </c>
      <c r="W45">
        <v>1</v>
      </c>
      <c r="Y45" s="24"/>
      <c r="AA45" s="31" t="s">
        <v>25</v>
      </c>
      <c r="AE45" s="33" t="s">
        <v>138</v>
      </c>
      <c r="AF45" s="34" t="str" cm="1">
        <f t="array" ref="AF45">IF(AND($AC46:$AC48="NC"),"NC",SUM($AC46:$AC48)/SUMIF($AC46:$AC48,"&lt;&gt;NC",$AD46:$AD48))</f>
        <v>NC</v>
      </c>
      <c r="AH45" s="37"/>
      <c r="AI45" s="57" t="s">
        <v>131</v>
      </c>
      <c r="AJ45" s="22" t="str">
        <f>$J17</f>
        <v>NC</v>
      </c>
      <c r="AK45">
        <v>1</v>
      </c>
      <c r="AM45" s="24"/>
    </row>
    <row r="46" spans="1:39" x14ac:dyDescent="0.25">
      <c r="A46" s="57"/>
      <c r="C46" s="22"/>
      <c r="D46" s="22"/>
      <c r="U46" s="26" t="s">
        <v>159</v>
      </c>
      <c r="V46" s="22" t="str">
        <f>IF(OR('Audit terrain'!$F53="NC - Non concerné",'Audit terrain'!$F53=""),"NC",IF('Audit terrain'!$F53="4 - Tout à fait satisfaisant",1,IF('Audit terrain'!$F53="3 - Plutôt satisfaisant",0.66,IF('Audit terrain'!$F53="2 - Plutôt pas satisfaisant",0.33,0))))</f>
        <v>NC</v>
      </c>
      <c r="W46">
        <v>1</v>
      </c>
      <c r="Y46" s="24"/>
      <c r="AA46" s="40" t="s">
        <v>251</v>
      </c>
      <c r="AB46" s="57" t="s">
        <v>149</v>
      </c>
      <c r="AC46" s="22" t="str">
        <f>$J34</f>
        <v>NC</v>
      </c>
      <c r="AD46">
        <v>1</v>
      </c>
      <c r="AF46" s="24"/>
      <c r="AH46" s="37"/>
      <c r="AI46" s="57" t="s">
        <v>110</v>
      </c>
      <c r="AJ46" s="22" t="str">
        <f>$J18</f>
        <v>NC</v>
      </c>
      <c r="AK46">
        <v>1</v>
      </c>
      <c r="AM46" s="24"/>
    </row>
    <row r="47" spans="1:39" x14ac:dyDescent="0.25">
      <c r="A47" s="57"/>
      <c r="C47" s="22"/>
      <c r="D47" s="22"/>
      <c r="U47" s="26" t="s">
        <v>160</v>
      </c>
      <c r="V47" s="22" t="str">
        <f>IF(OR('Audit terrain'!$F54="NC - Non concerné",'Audit terrain'!$F54=""),"NC",IF('Audit terrain'!$F54="4 - Tout à fait satisfaisant",1,IF('Audit terrain'!$F54="3 - Plutôt satisfaisant",0.66,IF('Audit terrain'!$F54="2 - Plutôt pas satisfaisant",0.33,0))))</f>
        <v>NC</v>
      </c>
      <c r="W47">
        <v>1</v>
      </c>
      <c r="Y47" s="24"/>
      <c r="AA47" s="37"/>
      <c r="AB47" s="57" t="s">
        <v>150</v>
      </c>
      <c r="AC47" s="22" t="str">
        <f>$J35</f>
        <v>NC</v>
      </c>
      <c r="AD47">
        <v>1</v>
      </c>
      <c r="AF47" s="24"/>
      <c r="AH47" s="37"/>
      <c r="AI47" s="57" t="s">
        <v>111</v>
      </c>
      <c r="AJ47" s="22" t="str">
        <f>$J19</f>
        <v>NC</v>
      </c>
      <c r="AK47">
        <v>1</v>
      </c>
      <c r="AM47" s="24"/>
    </row>
    <row r="48" spans="1:39" x14ac:dyDescent="0.25">
      <c r="A48" s="57"/>
      <c r="C48" s="22"/>
      <c r="D48" s="22"/>
      <c r="U48" s="26" t="s">
        <v>161</v>
      </c>
      <c r="V48" s="22" t="str">
        <f>IF(OR('Audit terrain'!$F55="NC - Non concerné",'Audit terrain'!$F55=""),"NC",IF('Audit terrain'!$F55="4 - Tout à fait satisfaisant",1,IF('Audit terrain'!$F55="3 - Plutôt satisfaisant",0.66,IF('Audit terrain'!$F55="2 - Plutôt pas satisfaisant",0.33,0))))</f>
        <v>NC</v>
      </c>
      <c r="W48">
        <v>1</v>
      </c>
      <c r="Y48" s="24"/>
      <c r="AA48" s="37"/>
      <c r="AB48" s="57" t="s">
        <v>151</v>
      </c>
      <c r="AC48" s="22" t="str">
        <f>$J36</f>
        <v>NC</v>
      </c>
      <c r="AD48">
        <v>1</v>
      </c>
      <c r="AF48" s="24"/>
      <c r="AH48" s="37"/>
      <c r="AI48" s="57" t="s">
        <v>132</v>
      </c>
      <c r="AJ48" s="22" t="str">
        <f>$J27</f>
        <v>NC</v>
      </c>
      <c r="AK48">
        <v>1</v>
      </c>
      <c r="AM48" s="24"/>
    </row>
    <row r="49" spans="1:39" x14ac:dyDescent="0.25">
      <c r="A49" s="57"/>
      <c r="C49" s="22"/>
      <c r="D49" s="22"/>
      <c r="U49" s="26" t="s">
        <v>162</v>
      </c>
      <c r="V49" s="22" t="str">
        <f>IF(OR('Audit terrain'!$F56="NC - Non concerné",'Audit terrain'!$F56=""),"NC",IF('Audit terrain'!$F56="4 - Tout à fait satisfaisant",1,IF('Audit terrain'!$F56="3 - Plutôt satisfaisant",0.66,IF('Audit terrain'!$F56="2 - Plutôt pas satisfaisant",0.33,0))))</f>
        <v>NC</v>
      </c>
      <c r="W49">
        <v>1</v>
      </c>
      <c r="Y49" s="24"/>
      <c r="AA49" s="39" t="s">
        <v>146</v>
      </c>
      <c r="AE49" s="32" t="s">
        <v>137</v>
      </c>
      <c r="AF49" s="46" t="str" cm="1">
        <f t="array" ref="AF49">IF(AND($AC51:$AC67="NC",$AC69:$AC99="NC",$AC101:$AC127="NC",$AC129:$AC147="NC"),"NC",SUM($AC51:$AC147)/SUMIF($AC51:$AC147,"&lt;&gt;NC",$AD51:$AD147))</f>
        <v>NC</v>
      </c>
      <c r="AH49" s="37"/>
      <c r="AI49" s="57" t="s">
        <v>134</v>
      </c>
      <c r="AJ49" s="22" t="str">
        <f>$J29</f>
        <v>NC</v>
      </c>
      <c r="AK49">
        <v>1</v>
      </c>
      <c r="AM49" s="24"/>
    </row>
    <row r="50" spans="1:39" x14ac:dyDescent="0.25">
      <c r="A50" s="57"/>
      <c r="C50" s="22"/>
      <c r="D50" s="22"/>
      <c r="U50" s="26" t="s">
        <v>163</v>
      </c>
      <c r="V50" s="22" t="str">
        <f>IF(OR('Audit terrain'!$F57="NC - Non concerné",'Audit terrain'!$F57=""),"NC",IF('Audit terrain'!$F57="4 - Tout à fait satisfaisant",1,IF('Audit terrain'!$F57="3 - Plutôt satisfaisant",0.66,IF('Audit terrain'!$F57="2 - Plutôt pas satisfaisant",0.33,0))))</f>
        <v>NC</v>
      </c>
      <c r="W50">
        <v>1</v>
      </c>
      <c r="Y50" s="24"/>
      <c r="AA50" s="31" t="s">
        <v>147</v>
      </c>
      <c r="AE50" s="33" t="s">
        <v>138</v>
      </c>
      <c r="AF50" s="34" t="str" cm="1">
        <f t="array" ref="AF50">IF(AND($AC51:$AC67="NC"),"NC",SUM($AC51:$AC67)/SUMIF($AC51:$AC67,"&lt;&gt;NC",$AD51:$AD67))</f>
        <v>NC</v>
      </c>
      <c r="AH50" s="37"/>
      <c r="AI50" s="57" t="s">
        <v>141</v>
      </c>
      <c r="AJ50" s="22" t="str">
        <f>$J30</f>
        <v>NC</v>
      </c>
      <c r="AK50">
        <v>1</v>
      </c>
      <c r="AM50" s="24"/>
    </row>
    <row r="51" spans="1:39" x14ac:dyDescent="0.25">
      <c r="A51" s="57"/>
      <c r="C51" s="22"/>
      <c r="D51" s="22"/>
      <c r="U51" s="26" t="s">
        <v>164</v>
      </c>
      <c r="V51" s="22" t="str">
        <f>IF(OR('Audit terrain'!$F58="NC - Non concerné",'Audit terrain'!$F58=""),"NC",IF('Audit terrain'!$F58="4 - Tout à fait satisfaisant",1,IF('Audit terrain'!$F58="3 - Plutôt satisfaisant",0.66,IF('Audit terrain'!$F58="2 - Plutôt pas satisfaisant",0.33,0))))</f>
        <v>NC</v>
      </c>
      <c r="W51">
        <v>1</v>
      </c>
      <c r="Y51" s="24"/>
      <c r="AA51" s="40" t="s">
        <v>252</v>
      </c>
      <c r="AB51" s="57" t="s">
        <v>116</v>
      </c>
      <c r="AC51" s="22" t="str">
        <f t="shared" ref="AC51:AC60" si="6">$Q6</f>
        <v>NC</v>
      </c>
      <c r="AD51">
        <v>1</v>
      </c>
      <c r="AF51" s="24"/>
      <c r="AH51" s="37"/>
      <c r="AI51" s="57" t="s">
        <v>142</v>
      </c>
      <c r="AJ51" s="22" t="str">
        <f>$J31</f>
        <v>NC</v>
      </c>
      <c r="AK51">
        <v>1</v>
      </c>
      <c r="AM51" s="24"/>
    </row>
    <row r="52" spans="1:39" x14ac:dyDescent="0.25">
      <c r="A52" s="57"/>
      <c r="C52" s="22"/>
      <c r="D52" s="22"/>
      <c r="U52" s="26" t="s">
        <v>165</v>
      </c>
      <c r="V52" s="22" t="str">
        <f>IF(OR('Audit terrain'!$F59="NC - Non concerné",'Audit terrain'!$F59=""),"NC",IF('Audit terrain'!$F59="4 - Tout à fait satisfaisant",1,IF('Audit terrain'!$F59="3 - Plutôt satisfaisant",0.66,IF('Audit terrain'!$F59="2 - Plutôt pas satisfaisant",0.33,0))))</f>
        <v>NC</v>
      </c>
      <c r="W52">
        <v>1</v>
      </c>
      <c r="Y52" s="24"/>
      <c r="AA52" s="37"/>
      <c r="AB52" s="57" t="s">
        <v>117</v>
      </c>
      <c r="AC52" s="22" t="str">
        <f t="shared" si="6"/>
        <v>NC</v>
      </c>
      <c r="AD52">
        <v>1</v>
      </c>
      <c r="AE52" t="s">
        <v>190</v>
      </c>
      <c r="AF52" s="24"/>
      <c r="AH52" s="37"/>
      <c r="AI52" s="57" t="s">
        <v>143</v>
      </c>
      <c r="AJ52" s="22" t="str">
        <f>$J32</f>
        <v>NC</v>
      </c>
      <c r="AK52">
        <v>1</v>
      </c>
      <c r="AM52" s="24"/>
    </row>
    <row r="53" spans="1:39" x14ac:dyDescent="0.25">
      <c r="A53" s="57"/>
      <c r="C53" s="22"/>
      <c r="D53" s="22"/>
      <c r="U53" s="26" t="s">
        <v>166</v>
      </c>
      <c r="V53" s="22" t="str">
        <f>IF(OR('Audit terrain'!$F60="NC - Non concerné",'Audit terrain'!$F60=""),"NC",IF('Audit terrain'!$F60="4 - Tout à fait satisfaisant",1,IF('Audit terrain'!$F60="3 - Plutôt satisfaisant",0.66,IF('Audit terrain'!$F60="2 - Plutôt pas satisfaisant",0.33,0))))</f>
        <v>NC</v>
      </c>
      <c r="W53">
        <v>1</v>
      </c>
      <c r="Y53" s="24"/>
      <c r="AA53" s="37"/>
      <c r="AB53" s="57" t="s">
        <v>118</v>
      </c>
      <c r="AC53" s="22" t="str">
        <f t="shared" si="6"/>
        <v>NC</v>
      </c>
      <c r="AD53">
        <v>1</v>
      </c>
      <c r="AF53" s="24"/>
      <c r="AH53" s="40" t="s">
        <v>115</v>
      </c>
      <c r="AI53" s="57" t="s">
        <v>122</v>
      </c>
      <c r="AJ53" s="22" t="str">
        <f>$V11</f>
        <v>NC</v>
      </c>
      <c r="AK53">
        <v>1</v>
      </c>
      <c r="AM53" s="24"/>
    </row>
    <row r="54" spans="1:39" x14ac:dyDescent="0.25">
      <c r="A54" s="57"/>
      <c r="C54" s="22"/>
      <c r="D54" s="22"/>
      <c r="U54" s="26" t="s">
        <v>167</v>
      </c>
      <c r="V54" s="22" t="str">
        <f>IF(OR('Audit terrain'!$F61="NC - Non concerné",'Audit terrain'!$F61=""),"NC",IF('Audit terrain'!$F61="4 - Tout à fait satisfaisant",1,IF('Audit terrain'!$F61="3 - Plutôt satisfaisant",0.66,IF('Audit terrain'!$F61="2 - Plutôt pas satisfaisant",0.33,0))))</f>
        <v>NC</v>
      </c>
      <c r="W54">
        <v>1</v>
      </c>
      <c r="Y54" s="24"/>
      <c r="AA54" s="37"/>
      <c r="AB54" s="57" t="s">
        <v>119</v>
      </c>
      <c r="AC54" s="22" t="str">
        <f t="shared" si="6"/>
        <v>NC</v>
      </c>
      <c r="AD54">
        <v>1</v>
      </c>
      <c r="AF54" s="24"/>
      <c r="AH54" s="37"/>
      <c r="AI54" s="57" t="s">
        <v>123</v>
      </c>
      <c r="AJ54" s="22" t="str">
        <f>$V12</f>
        <v>NC</v>
      </c>
      <c r="AK54">
        <v>1</v>
      </c>
      <c r="AM54" s="24"/>
    </row>
    <row r="55" spans="1:39" x14ac:dyDescent="0.25">
      <c r="A55" s="57"/>
      <c r="C55" s="22"/>
      <c r="D55" s="22"/>
      <c r="U55" s="26" t="s">
        <v>168</v>
      </c>
      <c r="V55" s="22" t="str">
        <f>IF(OR('Audit terrain'!$F62="NC - Non concerné",'Audit terrain'!$F62=""),"NC",IF('Audit terrain'!$F62="4 - Tout à fait satisfaisant",1,IF('Audit terrain'!$F62="3 - Plutôt satisfaisant",0.66,IF('Audit terrain'!$F62="2 - Plutôt pas satisfaisant",0.33,0))))</f>
        <v>NC</v>
      </c>
      <c r="W55">
        <v>1</v>
      </c>
      <c r="Y55" s="24"/>
      <c r="AA55" s="37"/>
      <c r="AB55" s="57" t="s">
        <v>122</v>
      </c>
      <c r="AC55" s="22" t="str">
        <f t="shared" si="6"/>
        <v>NC</v>
      </c>
      <c r="AD55">
        <v>1</v>
      </c>
      <c r="AF55" s="24"/>
      <c r="AH55" s="37"/>
      <c r="AI55" s="57" t="s">
        <v>126</v>
      </c>
      <c r="AJ55" s="22" t="str">
        <f>$V13</f>
        <v>NC</v>
      </c>
      <c r="AK55">
        <v>1</v>
      </c>
      <c r="AM55" s="24"/>
    </row>
    <row r="56" spans="1:39" x14ac:dyDescent="0.25">
      <c r="A56" s="23"/>
      <c r="B56" s="23"/>
      <c r="C56" s="23"/>
      <c r="D56" s="23"/>
      <c r="E56" s="23"/>
      <c r="F56" s="33"/>
      <c r="G56" s="22"/>
      <c r="H56" s="22"/>
      <c r="I56" s="22"/>
      <c r="U56" s="26" t="s">
        <v>169</v>
      </c>
      <c r="V56" s="22" t="str">
        <f>IF(OR('Audit terrain'!$F63="NC - Non concerné",'Audit terrain'!$F63=""),"NC",IF('Audit terrain'!$F63="4 - Tout à fait satisfaisant",1,IF('Audit terrain'!$F63="3 - Plutôt satisfaisant",0.66,IF('Audit terrain'!$F63="2 - Plutôt pas satisfaisant",0.33,0))))</f>
        <v>NC</v>
      </c>
      <c r="W56">
        <v>1</v>
      </c>
      <c r="Y56" s="24"/>
      <c r="AA56" s="37"/>
      <c r="AB56" s="57" t="s">
        <v>123</v>
      </c>
      <c r="AC56" s="22" t="str">
        <f t="shared" si="6"/>
        <v>NC</v>
      </c>
      <c r="AD56">
        <v>1</v>
      </c>
      <c r="AF56" s="24"/>
      <c r="AH56" s="37"/>
      <c r="AI56" s="57" t="s">
        <v>127</v>
      </c>
      <c r="AJ56" s="22" t="str">
        <f>$V14</f>
        <v>NC</v>
      </c>
      <c r="AK56">
        <v>1</v>
      </c>
      <c r="AM56" s="24"/>
    </row>
    <row r="57" spans="1:39" x14ac:dyDescent="0.25">
      <c r="A57" s="57"/>
      <c r="C57" s="22"/>
      <c r="D57" s="22"/>
      <c r="U57" s="26" t="s">
        <v>170</v>
      </c>
      <c r="V57" s="22" t="str">
        <f>IF(OR('Audit terrain'!$F64="NC - Non concerné",'Audit terrain'!$F64=""),"NC",IF('Audit terrain'!$F64="4 - Tout à fait satisfaisant",1,IF('Audit terrain'!$F64="3 - Plutôt satisfaisant",0.66,IF('Audit terrain'!$F64="2 - Plutôt pas satisfaisant",0.33,0))))</f>
        <v>NC</v>
      </c>
      <c r="W57">
        <v>1</v>
      </c>
      <c r="Y57" s="24"/>
      <c r="AA57" s="37"/>
      <c r="AB57" s="57" t="s">
        <v>126</v>
      </c>
      <c r="AC57" s="22" t="str">
        <f t="shared" si="6"/>
        <v>NC</v>
      </c>
      <c r="AD57">
        <v>1</v>
      </c>
      <c r="AF57" s="24"/>
      <c r="AH57" s="37"/>
      <c r="AI57" s="57" t="s">
        <v>111</v>
      </c>
      <c r="AJ57" s="22" t="str">
        <f>$V23</f>
        <v>NC</v>
      </c>
      <c r="AK57">
        <v>1</v>
      </c>
      <c r="AM57" s="24"/>
    </row>
    <row r="58" spans="1:39" x14ac:dyDescent="0.25">
      <c r="A58" s="57"/>
      <c r="C58" s="22"/>
      <c r="D58" s="22"/>
      <c r="U58" s="26" t="s">
        <v>171</v>
      </c>
      <c r="V58" s="22" t="str">
        <f>IF(OR('Audit terrain'!$F65="NC - Non concerné",'Audit terrain'!$F65=""),"NC",IF('Audit terrain'!$F65="4 - Tout à fait satisfaisant",1,IF('Audit terrain'!$F65="3 - Plutôt satisfaisant",0.66,IF('Audit terrain'!$F65="2 - Plutôt pas satisfaisant",0.33,0))))</f>
        <v>NC</v>
      </c>
      <c r="W58">
        <v>1</v>
      </c>
      <c r="Y58" s="24"/>
      <c r="AA58" s="37"/>
      <c r="AB58" s="57" t="s">
        <v>127</v>
      </c>
      <c r="AC58" s="22" t="str">
        <f t="shared" si="6"/>
        <v>NC</v>
      </c>
      <c r="AD58">
        <v>1</v>
      </c>
      <c r="AF58" s="24"/>
      <c r="AH58" s="37"/>
      <c r="AI58" s="115" t="s">
        <v>121</v>
      </c>
      <c r="AJ58" s="22" t="str">
        <f>$V29</f>
        <v>NC</v>
      </c>
      <c r="AK58">
        <v>1</v>
      </c>
      <c r="AM58" s="24"/>
    </row>
    <row r="59" spans="1:39" x14ac:dyDescent="0.25">
      <c r="A59" s="57"/>
      <c r="C59" s="22"/>
      <c r="D59" s="22"/>
      <c r="U59" s="26" t="s">
        <v>172</v>
      </c>
      <c r="V59" s="22" t="str">
        <f>IF(OR('Audit terrain'!$F66="NC - Non concerné",'Audit terrain'!$F66=""),"NC",IF('Audit terrain'!$F66="4 - Tout à fait satisfaisant",1,IF('Audit terrain'!$F66="3 - Plutôt satisfaisant",0.66,IF('Audit terrain'!$F66="2 - Plutôt pas satisfaisant",0.33,0))))</f>
        <v>NC</v>
      </c>
      <c r="W59">
        <v>1</v>
      </c>
      <c r="Y59" s="24"/>
      <c r="AA59" s="37"/>
      <c r="AB59" s="57" t="s">
        <v>128</v>
      </c>
      <c r="AC59" s="22" t="str">
        <f t="shared" si="6"/>
        <v>NC</v>
      </c>
      <c r="AD59">
        <v>1</v>
      </c>
      <c r="AF59" s="24"/>
      <c r="AH59" s="37"/>
      <c r="AI59" s="115" t="s">
        <v>132</v>
      </c>
      <c r="AJ59" s="22" t="str">
        <f>$V30</f>
        <v>NC</v>
      </c>
      <c r="AK59">
        <v>1</v>
      </c>
      <c r="AM59" s="24"/>
    </row>
    <row r="60" spans="1:39" x14ac:dyDescent="0.25">
      <c r="A60" s="57"/>
      <c r="C60" s="22"/>
      <c r="D60" s="22"/>
      <c r="U60" s="31" t="s">
        <v>15</v>
      </c>
      <c r="X60" s="33" t="s">
        <v>138</v>
      </c>
      <c r="Y60" s="38" t="str" cm="1">
        <f t="array" ref="Y60">IF(AND($V61:$V79="NC"),"NC",SUM($V61:$V79)/SUMIF($V61:$V79,"&lt;&gt;NC",$W61:$W79))</f>
        <v>NC</v>
      </c>
      <c r="AA60" s="37"/>
      <c r="AB60" s="57" t="s">
        <v>129</v>
      </c>
      <c r="AC60" s="22" t="str">
        <f t="shared" si="6"/>
        <v>NC</v>
      </c>
      <c r="AD60">
        <v>1</v>
      </c>
      <c r="AF60" s="24"/>
      <c r="AH60" s="37"/>
      <c r="AI60" s="57" t="s">
        <v>160</v>
      </c>
      <c r="AJ60" s="22" t="str">
        <f>$V47</f>
        <v>NC</v>
      </c>
      <c r="AK60">
        <v>1</v>
      </c>
      <c r="AM60" s="24"/>
    </row>
    <row r="61" spans="1:39" x14ac:dyDescent="0.25">
      <c r="A61" s="57"/>
      <c r="C61" s="22"/>
      <c r="D61" s="22"/>
      <c r="U61" s="26" t="s">
        <v>173</v>
      </c>
      <c r="V61" s="22" t="str">
        <f>IF(OR('Audit terrain'!$F68="NC - Non concerné",'Audit terrain'!$F68=""),"NC",IF('Audit terrain'!$F68="4 - Tout à fait satisfaisant",1,IF('Audit terrain'!$F68="3 - Plutôt satisfaisant",0.66,IF('Audit terrain'!$F68="2 - Plutôt pas satisfaisant",0.33,0))))</f>
        <v>NC</v>
      </c>
      <c r="W61">
        <v>1</v>
      </c>
      <c r="Y61" s="24"/>
      <c r="AA61" s="40" t="s">
        <v>115</v>
      </c>
      <c r="AB61" s="57" t="s">
        <v>131</v>
      </c>
      <c r="AC61" s="22" t="str">
        <f>$V21</f>
        <v>NC</v>
      </c>
      <c r="AD61">
        <v>1</v>
      </c>
      <c r="AF61" s="24"/>
      <c r="AH61" s="37"/>
      <c r="AI61" s="57" t="s">
        <v>176</v>
      </c>
      <c r="AJ61" s="22" t="str">
        <f>$V64</f>
        <v>NC</v>
      </c>
      <c r="AK61">
        <v>1</v>
      </c>
      <c r="AM61" s="24"/>
    </row>
    <row r="62" spans="1:39" x14ac:dyDescent="0.25">
      <c r="A62" s="23"/>
      <c r="B62" s="23"/>
      <c r="C62" s="23"/>
      <c r="D62" s="23"/>
      <c r="E62" s="23"/>
      <c r="F62" s="33"/>
      <c r="G62" s="22"/>
      <c r="H62" s="22"/>
      <c r="I62" s="22"/>
      <c r="U62" s="26" t="s">
        <v>174</v>
      </c>
      <c r="V62" s="22" t="str">
        <f>IF(OR('Audit terrain'!$F69="NC - Non concerné",'Audit terrain'!$F69=""),"NC",IF('Audit terrain'!$F69="4 - Tout à fait satisfaisant",1,IF('Audit terrain'!$F69="3 - Plutôt satisfaisant",0.66,IF('Audit terrain'!$F69="2 - Plutôt pas satisfaisant",0.33,0))))</f>
        <v>NC</v>
      </c>
      <c r="W62">
        <v>1</v>
      </c>
      <c r="Y62" s="24"/>
      <c r="AA62" s="37"/>
      <c r="AB62" s="57" t="s">
        <v>110</v>
      </c>
      <c r="AC62" s="22" t="str">
        <f t="shared" ref="AC62:AC67" si="7">$V22</f>
        <v>NC</v>
      </c>
      <c r="AD62">
        <v>1</v>
      </c>
      <c r="AF62" s="24"/>
      <c r="AH62" s="37"/>
      <c r="AI62" s="57" t="s">
        <v>183</v>
      </c>
      <c r="AJ62" s="22" t="str">
        <f>$V71</f>
        <v>NC</v>
      </c>
      <c r="AK62">
        <v>1</v>
      </c>
      <c r="AM62" s="24"/>
    </row>
    <row r="63" spans="1:39" x14ac:dyDescent="0.25">
      <c r="A63" s="57"/>
      <c r="C63" s="22"/>
      <c r="D63" s="22"/>
      <c r="U63" s="26" t="s">
        <v>175</v>
      </c>
      <c r="V63" s="22" t="str">
        <f>IF(OR('Audit terrain'!$F70="NC - Non concerné",'Audit terrain'!$F70=""),"NC",IF('Audit terrain'!$F70="4 - Tout à fait satisfaisant",1,IF('Audit terrain'!$F70="3 - Plutôt satisfaisant",0.66,IF('Audit terrain'!$F70="2 - Plutôt pas satisfaisant",0.33,0))))</f>
        <v>NC</v>
      </c>
      <c r="W63">
        <v>1</v>
      </c>
      <c r="Y63" s="24"/>
      <c r="AA63" s="37"/>
      <c r="AB63" s="57" t="s">
        <v>111</v>
      </c>
      <c r="AC63" s="22" t="str">
        <f t="shared" si="7"/>
        <v>NC</v>
      </c>
      <c r="AD63">
        <v>1</v>
      </c>
      <c r="AF63" s="24"/>
      <c r="AH63" s="37"/>
      <c r="AI63" s="57" t="s">
        <v>187</v>
      </c>
      <c r="AJ63" s="22" t="str">
        <f>$V75</f>
        <v>NC</v>
      </c>
      <c r="AK63">
        <v>1</v>
      </c>
      <c r="AM63" s="24"/>
    </row>
    <row r="64" spans="1:39" x14ac:dyDescent="0.25">
      <c r="A64" s="57"/>
      <c r="C64" s="22"/>
      <c r="D64" s="22"/>
      <c r="U64" s="26" t="s">
        <v>176</v>
      </c>
      <c r="V64" s="22" t="str">
        <f>IF(OR('Audit terrain'!$F71="NC - Non concerné",'Audit terrain'!$F71=""),"NC",IF('Audit terrain'!$F71="4 - Tout à fait satisfaisant",1,IF('Audit terrain'!$F71="3 - Plutôt satisfaisant",0.66,IF('Audit terrain'!$F71="2 - Plutôt pas satisfaisant",0.33,0))))</f>
        <v>NC</v>
      </c>
      <c r="W64">
        <v>1</v>
      </c>
      <c r="Y64" s="24"/>
      <c r="AA64" s="37"/>
      <c r="AB64" s="57" t="s">
        <v>112</v>
      </c>
      <c r="AC64" s="22" t="str">
        <f t="shared" si="7"/>
        <v>NC</v>
      </c>
      <c r="AD64">
        <v>1</v>
      </c>
      <c r="AF64" s="24"/>
      <c r="AH64" s="45" t="s">
        <v>193</v>
      </c>
      <c r="AL64" s="33" t="s">
        <v>138</v>
      </c>
      <c r="AM64" s="34" t="str" cm="1">
        <f t="array" ref="AM64">IF(AND($AJ65:$AJ148="NC"),"NC",SUM($AJ65:$AJ148)/SUMIF($AJ65:$AJ148,"&lt;&gt;NC",$AK65:$AK148))</f>
        <v>NC</v>
      </c>
    </row>
    <row r="65" spans="1:39" x14ac:dyDescent="0.25">
      <c r="A65" s="57"/>
      <c r="C65" s="22"/>
      <c r="D65" s="22"/>
      <c r="F65" s="33"/>
      <c r="G65" s="22"/>
      <c r="H65" s="22"/>
      <c r="I65" s="22"/>
      <c r="U65" s="26" t="s">
        <v>177</v>
      </c>
      <c r="V65" s="22" t="str">
        <f>IF(OR('Audit terrain'!$F72="NC - Non concerné",'Audit terrain'!$F72=""),"NC",IF('Audit terrain'!$F72="4 - Tout à fait satisfaisant",1,IF('Audit terrain'!$F72="3 - Plutôt satisfaisant",0.66,IF('Audit terrain'!$F72="2 - Plutôt pas satisfaisant",0.33,0))))</f>
        <v>NC</v>
      </c>
      <c r="W65">
        <v>1</v>
      </c>
      <c r="Y65" s="24"/>
      <c r="AA65" s="37"/>
      <c r="AB65" s="57" t="s">
        <v>113</v>
      </c>
      <c r="AC65" s="22" t="str">
        <f t="shared" si="7"/>
        <v>NC</v>
      </c>
      <c r="AD65">
        <v>1</v>
      </c>
      <c r="AF65" s="24"/>
      <c r="AH65" s="40" t="s">
        <v>251</v>
      </c>
      <c r="AI65" s="57" t="s">
        <v>132</v>
      </c>
      <c r="AJ65" s="22" t="str">
        <f>$J27</f>
        <v>NC</v>
      </c>
      <c r="AK65">
        <v>1</v>
      </c>
      <c r="AM65" s="24"/>
    </row>
    <row r="66" spans="1:39" x14ac:dyDescent="0.25">
      <c r="A66" s="57"/>
      <c r="C66" s="22"/>
      <c r="D66" s="22"/>
      <c r="U66" s="26" t="s">
        <v>178</v>
      </c>
      <c r="V66" s="22" t="str">
        <f>IF(OR('Audit terrain'!$F73="NC - Non concerné",'Audit terrain'!$F73=""),"NC",IF('Audit terrain'!$F73="4 - Tout à fait satisfaisant",1,IF('Audit terrain'!$F73="3 - Plutôt satisfaisant",0.66,IF('Audit terrain'!$F73="2 - Plutôt pas satisfaisant",0.33,0))))</f>
        <v>NC</v>
      </c>
      <c r="W66">
        <v>1</v>
      </c>
      <c r="Y66" s="24"/>
      <c r="AA66" s="37"/>
      <c r="AB66" s="57" t="s">
        <v>114</v>
      </c>
      <c r="AC66" s="22" t="str">
        <f t="shared" si="7"/>
        <v>NC</v>
      </c>
      <c r="AD66">
        <v>1</v>
      </c>
      <c r="AF66" s="24"/>
      <c r="AH66" s="37"/>
      <c r="AI66" s="57" t="s">
        <v>134</v>
      </c>
      <c r="AJ66" s="22" t="str">
        <f>$J29</f>
        <v>NC</v>
      </c>
      <c r="AK66">
        <v>1</v>
      </c>
      <c r="AM66" s="24"/>
    </row>
    <row r="67" spans="1:39" x14ac:dyDescent="0.25">
      <c r="A67" s="57"/>
      <c r="C67" s="22"/>
      <c r="D67" s="22"/>
      <c r="U67" s="26" t="s">
        <v>179</v>
      </c>
      <c r="V67" s="22" t="str">
        <f>IF(OR('Audit terrain'!$F74="NC - Non concerné",'Audit terrain'!$F74=""),"NC",IF('Audit terrain'!$F74="4 - Tout à fait satisfaisant",1,IF('Audit terrain'!$F74="3 - Plutôt satisfaisant",0.66,IF('Audit terrain'!$F74="2 - Plutôt pas satisfaisant",0.33,0))))</f>
        <v>NC</v>
      </c>
      <c r="W67">
        <v>1</v>
      </c>
      <c r="Y67" s="24"/>
      <c r="AA67" s="37"/>
      <c r="AB67" s="57" t="s">
        <v>120</v>
      </c>
      <c r="AC67" s="22" t="str">
        <f t="shared" si="7"/>
        <v>NC</v>
      </c>
      <c r="AD67">
        <v>1</v>
      </c>
      <c r="AF67" s="24"/>
      <c r="AH67" s="40" t="s">
        <v>252</v>
      </c>
      <c r="AI67" s="57" t="s">
        <v>116</v>
      </c>
      <c r="AJ67" s="22" t="str">
        <f t="shared" ref="AJ67:AJ76" si="8">$Q6</f>
        <v>NC</v>
      </c>
      <c r="AK67">
        <v>1</v>
      </c>
      <c r="AM67" s="24"/>
    </row>
    <row r="68" spans="1:39" x14ac:dyDescent="0.25">
      <c r="A68" s="57"/>
      <c r="C68" s="22"/>
      <c r="D68" s="22"/>
      <c r="U68" s="26" t="s">
        <v>180</v>
      </c>
      <c r="V68" s="22" t="str">
        <f>IF(OR('Audit terrain'!$F75="NC - Non concerné",'Audit terrain'!$F75=""),"NC",IF('Audit terrain'!$F75="4 - Tout à fait satisfaisant",1,IF('Audit terrain'!$F75="3 - Plutôt satisfaisant",0.66,IF('Audit terrain'!$F75="2 - Plutôt pas satisfaisant",0.33,0))))</f>
        <v>NC</v>
      </c>
      <c r="W68">
        <v>1</v>
      </c>
      <c r="Y68" s="24"/>
      <c r="AA68" s="31" t="s">
        <v>148</v>
      </c>
      <c r="AE68" s="33" t="s">
        <v>138</v>
      </c>
      <c r="AF68" s="34" t="str" cm="1">
        <f t="array" ref="AF68">IF(AND($AC69:$AC99="NC"),"NC",SUM($AC69:$AC99)/SUMIF($AC69:$AC99,"&lt;&gt;NC",$AD69:$AD99))</f>
        <v>NC</v>
      </c>
      <c r="AH68" s="37"/>
      <c r="AI68" s="57" t="s">
        <v>117</v>
      </c>
      <c r="AJ68" s="22" t="str">
        <f t="shared" si="8"/>
        <v>NC</v>
      </c>
      <c r="AK68">
        <v>1</v>
      </c>
      <c r="AM68" s="24"/>
    </row>
    <row r="69" spans="1:39" x14ac:dyDescent="0.25">
      <c r="A69" s="23"/>
      <c r="B69" s="23"/>
      <c r="C69" s="23"/>
      <c r="D69" s="23"/>
      <c r="E69" s="23"/>
      <c r="F69" s="33"/>
      <c r="G69" s="22"/>
      <c r="H69" s="22"/>
      <c r="I69" s="22"/>
      <c r="U69" s="26" t="s">
        <v>181</v>
      </c>
      <c r="V69" s="22" t="str">
        <f>IF(OR('Audit terrain'!$F76="NC - Non concerné",'Audit terrain'!$F76=""),"NC",IF('Audit terrain'!$F76="4 - Tout à fait satisfaisant",1,IF('Audit terrain'!$F76="3 - Plutôt satisfaisant",0.66,IF('Audit terrain'!$F76="2 - Plutôt pas satisfaisant",0.33,0))))</f>
        <v>NC</v>
      </c>
      <c r="W69">
        <v>1</v>
      </c>
      <c r="Y69" s="24"/>
      <c r="AA69" s="40" t="s">
        <v>115</v>
      </c>
      <c r="AB69" s="57" t="s">
        <v>121</v>
      </c>
      <c r="AC69" s="22" t="str">
        <f>$V29</f>
        <v>NC</v>
      </c>
      <c r="AD69">
        <v>1</v>
      </c>
      <c r="AF69" s="24"/>
      <c r="AH69" s="37"/>
      <c r="AI69" s="57" t="s">
        <v>118</v>
      </c>
      <c r="AJ69" s="22" t="str">
        <f t="shared" si="8"/>
        <v>NC</v>
      </c>
      <c r="AK69">
        <v>1</v>
      </c>
      <c r="AM69" s="24"/>
    </row>
    <row r="70" spans="1:39" x14ac:dyDescent="0.25">
      <c r="A70" s="57"/>
      <c r="C70" s="22"/>
      <c r="D70" s="22"/>
      <c r="U70" s="26" t="s">
        <v>182</v>
      </c>
      <c r="V70" s="22" t="str">
        <f>IF(OR('Audit terrain'!$F77="NC - Non concerné",'Audit terrain'!$F77=""),"NC",IF('Audit terrain'!$F77="4 - Tout à fait satisfaisant",1,IF('Audit terrain'!$F77="3 - Plutôt satisfaisant",0.66,IF('Audit terrain'!$F77="2 - Plutôt pas satisfaisant",0.33,0))))</f>
        <v>NC</v>
      </c>
      <c r="W70">
        <v>1</v>
      </c>
      <c r="Y70" s="24"/>
      <c r="AA70" s="40"/>
      <c r="AB70" s="57" t="s">
        <v>132</v>
      </c>
      <c r="AC70" s="22" t="str">
        <f t="shared" ref="AC70:AC99" si="9">$V30</f>
        <v>NC</v>
      </c>
      <c r="AD70">
        <v>1</v>
      </c>
      <c r="AF70" s="24"/>
      <c r="AH70" s="37"/>
      <c r="AI70" s="57" t="s">
        <v>119</v>
      </c>
      <c r="AJ70" s="22" t="str">
        <f t="shared" si="8"/>
        <v>NC</v>
      </c>
      <c r="AK70">
        <v>1</v>
      </c>
      <c r="AM70" s="24"/>
    </row>
    <row r="71" spans="1:39" x14ac:dyDescent="0.25">
      <c r="A71" s="57"/>
      <c r="C71" s="22"/>
      <c r="D71" s="22"/>
      <c r="U71" s="26" t="s">
        <v>183</v>
      </c>
      <c r="V71" s="22" t="str">
        <f>IF(OR('Audit terrain'!$F78="NC - Non concerné",'Audit terrain'!$F78=""),"NC",IF('Audit terrain'!$F78="4 - Tout à fait satisfaisant",1,IF('Audit terrain'!$F78="3 - Plutôt satisfaisant",0.66,IF('Audit terrain'!$F78="2 - Plutôt pas satisfaisant",0.33,0))))</f>
        <v>NC</v>
      </c>
      <c r="W71">
        <v>1</v>
      </c>
      <c r="Y71" s="24"/>
      <c r="AA71" s="37"/>
      <c r="AB71" s="57" t="s">
        <v>133</v>
      </c>
      <c r="AC71" s="22" t="str">
        <f t="shared" si="9"/>
        <v>NC</v>
      </c>
      <c r="AD71">
        <v>1</v>
      </c>
      <c r="AF71" s="24"/>
      <c r="AH71" s="37"/>
      <c r="AI71" s="57" t="s">
        <v>122</v>
      </c>
      <c r="AJ71" s="22" t="str">
        <f t="shared" si="8"/>
        <v>NC</v>
      </c>
      <c r="AK71">
        <v>1</v>
      </c>
      <c r="AM71" s="24"/>
    </row>
    <row r="72" spans="1:39" x14ac:dyDescent="0.25">
      <c r="A72" s="57"/>
      <c r="C72" s="22"/>
      <c r="D72" s="22"/>
      <c r="U72" s="26" t="s">
        <v>184</v>
      </c>
      <c r="V72" s="22" t="str">
        <f>IF(OR('Audit terrain'!$F79="NC - Non concerné",'Audit terrain'!$F79=""),"NC",IF('Audit terrain'!$F79="4 - Tout à fait satisfaisant",1,IF('Audit terrain'!$F79="3 - Plutôt satisfaisant",0.66,IF('Audit terrain'!$F79="2 - Plutôt pas satisfaisant",0.33,0))))</f>
        <v>NC</v>
      </c>
      <c r="W72">
        <v>1</v>
      </c>
      <c r="Y72" s="24"/>
      <c r="AA72" s="37"/>
      <c r="AB72" s="57" t="s">
        <v>134</v>
      </c>
      <c r="AC72" s="22" t="str">
        <f t="shared" si="9"/>
        <v>NC</v>
      </c>
      <c r="AD72">
        <v>1</v>
      </c>
      <c r="AF72" s="24"/>
      <c r="AH72" s="37"/>
      <c r="AI72" s="57" t="s">
        <v>123</v>
      </c>
      <c r="AJ72" s="22" t="str">
        <f t="shared" si="8"/>
        <v>NC</v>
      </c>
      <c r="AK72">
        <v>1</v>
      </c>
      <c r="AM72" s="24"/>
    </row>
    <row r="73" spans="1:39" x14ac:dyDescent="0.25">
      <c r="U73" s="26" t="s">
        <v>185</v>
      </c>
      <c r="V73" s="22" t="str">
        <f>IF(OR('Audit terrain'!$F80="NC - Non concerné",'Audit terrain'!$F80=""),"NC",IF('Audit terrain'!$F80="4 - Tout à fait satisfaisant",1,IF('Audit terrain'!$F80="3 - Plutôt satisfaisant",0.66,IF('Audit terrain'!$F80="2 - Plutôt pas satisfaisant",0.33,0))))</f>
        <v>NC</v>
      </c>
      <c r="W73">
        <v>1</v>
      </c>
      <c r="Y73" s="24"/>
      <c r="AA73" s="37"/>
      <c r="AB73" s="57" t="s">
        <v>141</v>
      </c>
      <c r="AC73" s="22" t="str">
        <f t="shared" si="9"/>
        <v>NC</v>
      </c>
      <c r="AD73">
        <v>1</v>
      </c>
      <c r="AF73" s="24"/>
      <c r="AH73" s="37"/>
      <c r="AI73" s="57" t="s">
        <v>126</v>
      </c>
      <c r="AJ73" s="22" t="str">
        <f t="shared" si="8"/>
        <v>NC</v>
      </c>
      <c r="AK73">
        <v>1</v>
      </c>
      <c r="AM73" s="24"/>
    </row>
    <row r="74" spans="1:39" x14ac:dyDescent="0.25">
      <c r="A74" s="183"/>
      <c r="B74" s="183"/>
      <c r="C74" s="183"/>
      <c r="D74" s="183"/>
      <c r="E74" s="183"/>
      <c r="F74" s="183"/>
      <c r="G74" s="183"/>
      <c r="H74" s="79"/>
      <c r="I74" s="79"/>
      <c r="U74" s="26" t="s">
        <v>186</v>
      </c>
      <c r="V74" s="22" t="str">
        <f>IF(OR('Audit terrain'!$F81="NC - Non concerné",'Audit terrain'!$F81=""),"NC",IF('Audit terrain'!$F81="4 - Tout à fait satisfaisant",1,IF('Audit terrain'!$F81="3 - Plutôt satisfaisant",0.66,IF('Audit terrain'!$F81="2 - Plutôt pas satisfaisant",0.33,0))))</f>
        <v>NC</v>
      </c>
      <c r="W74">
        <v>1</v>
      </c>
      <c r="Y74" s="24"/>
      <c r="AA74" s="37"/>
      <c r="AB74" s="57" t="s">
        <v>142</v>
      </c>
      <c r="AC74" s="22" t="str">
        <f t="shared" si="9"/>
        <v>NC</v>
      </c>
      <c r="AD74">
        <v>1</v>
      </c>
      <c r="AF74" s="24"/>
      <c r="AH74" s="37"/>
      <c r="AI74" s="57" t="s">
        <v>127</v>
      </c>
      <c r="AJ74" s="22" t="str">
        <f t="shared" si="8"/>
        <v>NC</v>
      </c>
      <c r="AK74">
        <v>1</v>
      </c>
      <c r="AM74" s="24"/>
    </row>
    <row r="75" spans="1:39" x14ac:dyDescent="0.25">
      <c r="A75" s="184"/>
      <c r="B75" s="184"/>
      <c r="C75" s="184"/>
      <c r="D75" s="184"/>
      <c r="E75" s="184"/>
      <c r="F75" s="32"/>
      <c r="G75" s="22"/>
      <c r="H75" s="22"/>
      <c r="I75" s="22"/>
      <c r="U75" s="26" t="s">
        <v>187</v>
      </c>
      <c r="V75" s="22" t="str">
        <f>IF(OR('Audit terrain'!$F82="NC - Non concerné",'Audit terrain'!$F82=""),"NC",IF('Audit terrain'!$F82="4 - Tout à fait satisfaisant",1,IF('Audit terrain'!$F82="3 - Plutôt satisfaisant",0.66,IF('Audit terrain'!$F82="2 - Plutôt pas satisfaisant",0.33,0))))</f>
        <v>NC</v>
      </c>
      <c r="W75">
        <v>1</v>
      </c>
      <c r="Y75" s="24"/>
      <c r="AA75" s="37"/>
      <c r="AB75" s="57" t="s">
        <v>143</v>
      </c>
      <c r="AC75" s="22" t="str">
        <f t="shared" si="9"/>
        <v>NC</v>
      </c>
      <c r="AD75">
        <v>1</v>
      </c>
      <c r="AF75" s="24"/>
      <c r="AH75" s="37"/>
      <c r="AI75" s="57" t="s">
        <v>128</v>
      </c>
      <c r="AJ75" s="22" t="str">
        <f t="shared" si="8"/>
        <v>NC</v>
      </c>
      <c r="AK75">
        <v>1</v>
      </c>
      <c r="AM75" s="24"/>
    </row>
    <row r="76" spans="1:39" x14ac:dyDescent="0.25">
      <c r="A76" s="80"/>
      <c r="U76" s="26" t="s">
        <v>188</v>
      </c>
      <c r="V76" s="22" t="str">
        <f>IF(OR('Audit terrain'!$F83="NC - Non concerné",'Audit terrain'!$F83=""),"NC",IF('Audit terrain'!$F83="4 - Tout à fait satisfaisant",1,IF('Audit terrain'!$F83="3 - Plutôt satisfaisant",0.66,IF('Audit terrain'!$F83="2 - Plutôt pas satisfaisant",0.33,0))))</f>
        <v>NC</v>
      </c>
      <c r="W76">
        <v>1</v>
      </c>
      <c r="Y76" s="24"/>
      <c r="AA76" s="37"/>
      <c r="AB76" s="57" t="s">
        <v>149</v>
      </c>
      <c r="AC76" s="22" t="str">
        <f t="shared" si="9"/>
        <v>NC</v>
      </c>
      <c r="AD76">
        <v>1</v>
      </c>
      <c r="AF76" s="24"/>
      <c r="AH76" s="37"/>
      <c r="AI76" s="57" t="s">
        <v>129</v>
      </c>
      <c r="AJ76" s="22" t="str">
        <f t="shared" si="8"/>
        <v>NC</v>
      </c>
      <c r="AK76">
        <v>1</v>
      </c>
      <c r="AM76" s="24"/>
    </row>
    <row r="77" spans="1:39" x14ac:dyDescent="0.25">
      <c r="A77" s="23"/>
      <c r="B77" s="23"/>
      <c r="C77" s="23"/>
      <c r="D77" s="23"/>
      <c r="E77" s="23"/>
      <c r="F77" s="33"/>
      <c r="G77" s="22"/>
      <c r="H77" s="22"/>
      <c r="I77" s="22"/>
      <c r="U77" s="26" t="s">
        <v>264</v>
      </c>
      <c r="V77" s="22" t="str">
        <f>IF(OR('Audit terrain'!$F84="NC - Non concerné",'Audit terrain'!$F84=""),"NC",IF('Audit terrain'!$F84="4 - Tout à fait satisfaisant",1,IF('Audit terrain'!$F84="3 - Plutôt satisfaisant",0.66,IF('Audit terrain'!$F84="2 - Plutôt pas satisfaisant",0.33,0))))</f>
        <v>NC</v>
      </c>
      <c r="W77">
        <v>1</v>
      </c>
      <c r="Y77" s="24"/>
      <c r="AA77" s="37"/>
      <c r="AB77" s="57" t="s">
        <v>150</v>
      </c>
      <c r="AC77" s="22" t="str">
        <f t="shared" si="9"/>
        <v>NC</v>
      </c>
      <c r="AD77">
        <v>1</v>
      </c>
      <c r="AF77" s="24"/>
      <c r="AH77" s="37"/>
      <c r="AI77" s="57" t="s">
        <v>130</v>
      </c>
      <c r="AJ77" s="22" t="str">
        <f t="shared" ref="AJ77:AJ85" si="10">$Q17</f>
        <v>NC</v>
      </c>
      <c r="AK77">
        <v>1</v>
      </c>
      <c r="AM77" s="24"/>
    </row>
    <row r="78" spans="1:39" x14ac:dyDescent="0.25">
      <c r="A78" s="57"/>
      <c r="C78" s="22"/>
      <c r="D78" s="22"/>
      <c r="U78" s="26" t="s">
        <v>265</v>
      </c>
      <c r="V78" s="22" t="str">
        <f>IF(OR('Audit terrain'!$F85="NC - Non concerné",'Audit terrain'!$F85=""),"NC",IF('Audit terrain'!$F85="4 - Tout à fait satisfaisant",1,IF('Audit terrain'!$F85="3 - Plutôt satisfaisant",0.66,IF('Audit terrain'!$F85="2 - Plutôt pas satisfaisant",0.33,0))))</f>
        <v>NC</v>
      </c>
      <c r="W78">
        <v>1</v>
      </c>
      <c r="Y78" s="24"/>
      <c r="AA78" s="37"/>
      <c r="AB78" s="57" t="s">
        <v>151</v>
      </c>
      <c r="AC78" s="22" t="str">
        <f t="shared" si="9"/>
        <v>NC</v>
      </c>
      <c r="AD78">
        <v>1</v>
      </c>
      <c r="AF78" s="24"/>
      <c r="AH78" s="37"/>
      <c r="AI78" s="57" t="s">
        <v>131</v>
      </c>
      <c r="AJ78" s="22" t="str">
        <f t="shared" si="10"/>
        <v>NC</v>
      </c>
      <c r="AK78">
        <v>1</v>
      </c>
      <c r="AM78" s="24"/>
    </row>
    <row r="79" spans="1:39" ht="15.75" thickBot="1" x14ac:dyDescent="0.3">
      <c r="A79" s="57"/>
      <c r="C79" s="22"/>
      <c r="D79" s="22"/>
      <c r="U79" s="27" t="s">
        <v>361</v>
      </c>
      <c r="V79" s="28" t="str">
        <f>IF(OR('Audit terrain'!$F86="NC - Non concerné",'Audit terrain'!$F86=""),"NC",IF('Audit terrain'!$F86="4 - Tout à fait satisfaisant",1,IF('Audit terrain'!$F86="3 - Plutôt satisfaisant",0.66,IF('Audit terrain'!$F86="2 - Plutôt pas satisfaisant",0.33,0))))</f>
        <v>NC</v>
      </c>
      <c r="W79" s="29">
        <v>1</v>
      </c>
      <c r="X79" s="29"/>
      <c r="Y79" s="30"/>
      <c r="AA79" s="37"/>
      <c r="AB79" s="57" t="s">
        <v>152</v>
      </c>
      <c r="AC79" s="22" t="str">
        <f t="shared" si="9"/>
        <v>NC</v>
      </c>
      <c r="AD79">
        <v>1</v>
      </c>
      <c r="AF79" s="24"/>
      <c r="AH79" s="37"/>
      <c r="AI79" s="57" t="s">
        <v>110</v>
      </c>
      <c r="AJ79" s="22" t="str">
        <f t="shared" si="10"/>
        <v>NC</v>
      </c>
      <c r="AK79">
        <v>1</v>
      </c>
      <c r="AM79" s="24"/>
    </row>
    <row r="80" spans="1:39" x14ac:dyDescent="0.25">
      <c r="A80" s="57"/>
      <c r="C80" s="22"/>
      <c r="D80" s="22"/>
      <c r="AA80" s="37"/>
      <c r="AB80" s="57" t="s">
        <v>153</v>
      </c>
      <c r="AC80" s="22" t="str">
        <f t="shared" si="9"/>
        <v>NC</v>
      </c>
      <c r="AD80">
        <v>1</v>
      </c>
      <c r="AF80" s="24"/>
      <c r="AH80" s="37"/>
      <c r="AI80" s="57" t="s">
        <v>111</v>
      </c>
      <c r="AJ80" s="22" t="str">
        <f t="shared" si="10"/>
        <v>NC</v>
      </c>
      <c r="AK80">
        <v>1</v>
      </c>
      <c r="AM80" s="24"/>
    </row>
    <row r="81" spans="1:39" x14ac:dyDescent="0.25">
      <c r="A81" s="57"/>
      <c r="C81" s="22"/>
      <c r="D81" s="22"/>
      <c r="AA81" s="37"/>
      <c r="AB81" s="57" t="s">
        <v>154</v>
      </c>
      <c r="AC81" s="22" t="str">
        <f t="shared" si="9"/>
        <v>NC</v>
      </c>
      <c r="AD81">
        <v>1</v>
      </c>
      <c r="AF81" s="24"/>
      <c r="AH81" s="37"/>
      <c r="AI81" s="57" t="s">
        <v>112</v>
      </c>
      <c r="AJ81" s="22" t="str">
        <f t="shared" si="10"/>
        <v>NC</v>
      </c>
      <c r="AK81">
        <v>1</v>
      </c>
      <c r="AM81" s="24"/>
    </row>
    <row r="82" spans="1:39" x14ac:dyDescent="0.25">
      <c r="A82" s="57"/>
      <c r="C82" s="22"/>
      <c r="D82" s="22"/>
      <c r="AA82" s="37"/>
      <c r="AB82" s="57" t="s">
        <v>155</v>
      </c>
      <c r="AC82" s="22" t="str">
        <f t="shared" si="9"/>
        <v>NC</v>
      </c>
      <c r="AD82">
        <v>1</v>
      </c>
      <c r="AF82" s="24"/>
      <c r="AH82" s="37"/>
      <c r="AI82" s="57" t="s">
        <v>113</v>
      </c>
      <c r="AJ82" s="22" t="str">
        <f t="shared" si="10"/>
        <v>NC</v>
      </c>
      <c r="AK82">
        <v>1</v>
      </c>
      <c r="AM82" s="24"/>
    </row>
    <row r="83" spans="1:39" x14ac:dyDescent="0.25">
      <c r="A83" s="57"/>
      <c r="C83" s="22"/>
      <c r="D83" s="22"/>
      <c r="AA83" s="37"/>
      <c r="AB83" s="57" t="s">
        <v>156</v>
      </c>
      <c r="AC83" s="22" t="str">
        <f t="shared" si="9"/>
        <v>NC</v>
      </c>
      <c r="AD83">
        <v>1</v>
      </c>
      <c r="AF83" s="24"/>
      <c r="AH83" s="37"/>
      <c r="AI83" s="57" t="s">
        <v>114</v>
      </c>
      <c r="AJ83" s="22" t="str">
        <f t="shared" si="10"/>
        <v>NC</v>
      </c>
      <c r="AK83">
        <v>1</v>
      </c>
      <c r="AM83" s="24"/>
    </row>
    <row r="84" spans="1:39" x14ac:dyDescent="0.25">
      <c r="A84" s="57"/>
      <c r="C84" s="22"/>
      <c r="D84" s="22"/>
      <c r="AA84" s="37"/>
      <c r="AB84" s="57" t="s">
        <v>157</v>
      </c>
      <c r="AC84" s="22" t="str">
        <f t="shared" si="9"/>
        <v>NC</v>
      </c>
      <c r="AD84">
        <v>1</v>
      </c>
      <c r="AF84" s="24"/>
      <c r="AH84" s="37"/>
      <c r="AI84" s="57" t="s">
        <v>120</v>
      </c>
      <c r="AJ84" s="22" t="str">
        <f t="shared" si="10"/>
        <v>NC</v>
      </c>
      <c r="AK84">
        <v>1</v>
      </c>
      <c r="AM84" s="24"/>
    </row>
    <row r="85" spans="1:39" x14ac:dyDescent="0.25">
      <c r="A85" s="57"/>
      <c r="C85" s="22"/>
      <c r="D85" s="22"/>
      <c r="AA85" s="37"/>
      <c r="AB85" s="57" t="s">
        <v>158</v>
      </c>
      <c r="AC85" s="22" t="str">
        <f t="shared" si="9"/>
        <v>NC</v>
      </c>
      <c r="AD85">
        <v>1</v>
      </c>
      <c r="AF85" s="24"/>
      <c r="AH85" s="37"/>
      <c r="AI85" s="57" t="s">
        <v>121</v>
      </c>
      <c r="AJ85" s="22" t="str">
        <f t="shared" si="10"/>
        <v>NC</v>
      </c>
      <c r="AK85">
        <v>1</v>
      </c>
      <c r="AM85" s="24"/>
    </row>
    <row r="86" spans="1:39" x14ac:dyDescent="0.25">
      <c r="A86" s="57"/>
      <c r="C86" s="22"/>
      <c r="D86" s="22"/>
      <c r="AA86" s="37"/>
      <c r="AB86" s="57" t="s">
        <v>159</v>
      </c>
      <c r="AC86" s="22" t="str">
        <f t="shared" si="9"/>
        <v>NC</v>
      </c>
      <c r="AD86">
        <v>1</v>
      </c>
      <c r="AF86" s="24"/>
      <c r="AH86" s="37"/>
      <c r="AI86" s="57" t="s">
        <v>143</v>
      </c>
      <c r="AJ86" s="22" t="str">
        <f>$Q31</f>
        <v>NC</v>
      </c>
      <c r="AK86">
        <v>1</v>
      </c>
      <c r="AM86" s="24"/>
    </row>
    <row r="87" spans="1:39" x14ac:dyDescent="0.25">
      <c r="A87" s="57"/>
      <c r="C87" s="22"/>
      <c r="D87" s="22"/>
      <c r="AA87" s="37"/>
      <c r="AB87" s="57" t="s">
        <v>160</v>
      </c>
      <c r="AC87" s="22" t="str">
        <f t="shared" si="9"/>
        <v>NC</v>
      </c>
      <c r="AD87">
        <v>1</v>
      </c>
      <c r="AF87" s="24"/>
      <c r="AH87" s="37"/>
      <c r="AI87" s="57" t="s">
        <v>152</v>
      </c>
      <c r="AJ87" s="22" t="str">
        <f t="shared" ref="AJ87:AJ95" si="11">$Q35</f>
        <v>NC</v>
      </c>
      <c r="AK87">
        <v>1</v>
      </c>
      <c r="AM87" s="24"/>
    </row>
    <row r="88" spans="1:39" x14ac:dyDescent="0.25">
      <c r="A88" s="57"/>
      <c r="C88" s="22"/>
      <c r="D88" s="22"/>
      <c r="AA88" s="37"/>
      <c r="AB88" s="57" t="s">
        <v>161</v>
      </c>
      <c r="AC88" s="22" t="str">
        <f t="shared" si="9"/>
        <v>NC</v>
      </c>
      <c r="AD88">
        <v>1</v>
      </c>
      <c r="AF88" s="24"/>
      <c r="AH88" s="37"/>
      <c r="AI88" s="57" t="s">
        <v>153</v>
      </c>
      <c r="AJ88" s="22" t="str">
        <f t="shared" si="11"/>
        <v>NC</v>
      </c>
      <c r="AK88">
        <v>1</v>
      </c>
      <c r="AM88" s="24"/>
    </row>
    <row r="89" spans="1:39" x14ac:dyDescent="0.25">
      <c r="A89" s="57"/>
      <c r="C89" s="22"/>
      <c r="D89" s="22"/>
      <c r="AA89" s="37"/>
      <c r="AB89" s="57" t="s">
        <v>162</v>
      </c>
      <c r="AC89" s="22" t="str">
        <f t="shared" si="9"/>
        <v>NC</v>
      </c>
      <c r="AD89">
        <v>1</v>
      </c>
      <c r="AF89" s="24"/>
      <c r="AH89" s="37"/>
      <c r="AI89" s="57" t="s">
        <v>154</v>
      </c>
      <c r="AJ89" s="22" t="str">
        <f t="shared" si="11"/>
        <v>NC</v>
      </c>
      <c r="AK89">
        <v>1</v>
      </c>
      <c r="AM89" s="24"/>
    </row>
    <row r="90" spans="1:39" x14ac:dyDescent="0.25">
      <c r="A90" s="57"/>
      <c r="C90" s="22"/>
      <c r="D90" s="22"/>
      <c r="AA90" s="37"/>
      <c r="AB90" s="57" t="s">
        <v>163</v>
      </c>
      <c r="AC90" s="22" t="str">
        <f t="shared" si="9"/>
        <v>NC</v>
      </c>
      <c r="AD90">
        <v>1</v>
      </c>
      <c r="AF90" s="24"/>
      <c r="AH90" s="37"/>
      <c r="AI90" s="57" t="s">
        <v>155</v>
      </c>
      <c r="AJ90" s="22" t="str">
        <f t="shared" si="11"/>
        <v>NC</v>
      </c>
      <c r="AK90">
        <v>1</v>
      </c>
      <c r="AM90" s="24"/>
    </row>
    <row r="91" spans="1:39" x14ac:dyDescent="0.25">
      <c r="A91" s="57"/>
      <c r="C91" s="22"/>
      <c r="D91" s="22"/>
      <c r="AA91" s="37"/>
      <c r="AB91" s="57" t="s">
        <v>164</v>
      </c>
      <c r="AC91" s="22" t="str">
        <f t="shared" si="9"/>
        <v>NC</v>
      </c>
      <c r="AD91">
        <v>1</v>
      </c>
      <c r="AF91" s="24"/>
      <c r="AH91" s="37"/>
      <c r="AI91" s="57" t="s">
        <v>156</v>
      </c>
      <c r="AJ91" s="22" t="str">
        <f t="shared" si="11"/>
        <v>NC</v>
      </c>
      <c r="AK91">
        <v>1</v>
      </c>
      <c r="AM91" s="24"/>
    </row>
    <row r="92" spans="1:39" x14ac:dyDescent="0.25">
      <c r="A92" s="23"/>
      <c r="B92" s="23"/>
      <c r="C92" s="23"/>
      <c r="D92" s="23"/>
      <c r="E92" s="23"/>
      <c r="F92" s="33"/>
      <c r="G92" s="22"/>
      <c r="H92" s="22"/>
      <c r="I92" s="22"/>
      <c r="AA92" s="37"/>
      <c r="AB92" s="57" t="s">
        <v>165</v>
      </c>
      <c r="AC92" s="22" t="str">
        <f t="shared" si="9"/>
        <v>NC</v>
      </c>
      <c r="AD92">
        <v>1</v>
      </c>
      <c r="AF92" s="24"/>
      <c r="AH92" s="37"/>
      <c r="AI92" s="57" t="s">
        <v>157</v>
      </c>
      <c r="AJ92" s="22" t="str">
        <f t="shared" si="11"/>
        <v>NC</v>
      </c>
      <c r="AK92">
        <v>1</v>
      </c>
      <c r="AM92" s="24"/>
    </row>
    <row r="93" spans="1:39" x14ac:dyDescent="0.25">
      <c r="A93" s="57"/>
      <c r="C93" s="22"/>
      <c r="D93" s="22"/>
      <c r="AA93" s="37"/>
      <c r="AB93" s="57" t="s">
        <v>166</v>
      </c>
      <c r="AC93" s="22" t="str">
        <f t="shared" si="9"/>
        <v>NC</v>
      </c>
      <c r="AD93">
        <v>1</v>
      </c>
      <c r="AF93" s="24"/>
      <c r="AH93" s="37"/>
      <c r="AI93" s="57" t="s">
        <v>158</v>
      </c>
      <c r="AJ93" s="22" t="str">
        <f t="shared" si="11"/>
        <v>NC</v>
      </c>
      <c r="AK93">
        <v>1</v>
      </c>
      <c r="AM93" s="24"/>
    </row>
    <row r="94" spans="1:39" x14ac:dyDescent="0.25">
      <c r="A94" s="57"/>
      <c r="C94" s="22"/>
      <c r="D94" s="22"/>
      <c r="AA94" s="37"/>
      <c r="AB94" s="57" t="s">
        <v>167</v>
      </c>
      <c r="AC94" s="22" t="str">
        <f t="shared" si="9"/>
        <v>NC</v>
      </c>
      <c r="AD94">
        <v>1</v>
      </c>
      <c r="AF94" s="24"/>
      <c r="AH94" s="37"/>
      <c r="AI94" s="57" t="s">
        <v>159</v>
      </c>
      <c r="AJ94" s="22" t="str">
        <f t="shared" si="11"/>
        <v>NC</v>
      </c>
      <c r="AK94">
        <v>1</v>
      </c>
      <c r="AM94" s="24"/>
    </row>
    <row r="95" spans="1:39" x14ac:dyDescent="0.25">
      <c r="A95" s="57"/>
      <c r="C95" s="22"/>
      <c r="D95" s="22"/>
      <c r="AA95" s="37"/>
      <c r="AB95" s="57" t="s">
        <v>168</v>
      </c>
      <c r="AC95" s="22" t="str">
        <f t="shared" si="9"/>
        <v>NC</v>
      </c>
      <c r="AD95">
        <v>1</v>
      </c>
      <c r="AF95" s="24"/>
      <c r="AH95" s="37"/>
      <c r="AI95" s="57" t="s">
        <v>160</v>
      </c>
      <c r="AJ95" s="22" t="str">
        <f t="shared" si="11"/>
        <v>NC</v>
      </c>
      <c r="AK95">
        <v>1</v>
      </c>
      <c r="AM95" s="24"/>
    </row>
    <row r="96" spans="1:39" x14ac:dyDescent="0.25">
      <c r="A96" s="57"/>
      <c r="C96" s="22"/>
      <c r="D96" s="22"/>
      <c r="AA96" s="37"/>
      <c r="AB96" s="57" t="s">
        <v>169</v>
      </c>
      <c r="AC96" s="22" t="str">
        <f t="shared" si="9"/>
        <v>NC</v>
      </c>
      <c r="AD96">
        <v>1</v>
      </c>
      <c r="AF96" s="24"/>
      <c r="AH96" s="40" t="s">
        <v>115</v>
      </c>
      <c r="AI96" s="57" t="s">
        <v>131</v>
      </c>
      <c r="AJ96" s="22" t="str">
        <f>$V21</f>
        <v>NC</v>
      </c>
      <c r="AK96">
        <v>1</v>
      </c>
      <c r="AM96" s="24"/>
    </row>
    <row r="97" spans="1:39" x14ac:dyDescent="0.25">
      <c r="A97" s="57"/>
      <c r="C97" s="22"/>
      <c r="D97" s="22"/>
      <c r="AA97" s="37"/>
      <c r="AB97" s="57" t="s">
        <v>170</v>
      </c>
      <c r="AC97" s="22" t="str">
        <f t="shared" si="9"/>
        <v>NC</v>
      </c>
      <c r="AD97">
        <v>1</v>
      </c>
      <c r="AF97" s="24"/>
      <c r="AH97" s="37"/>
      <c r="AI97" s="57" t="s">
        <v>110</v>
      </c>
      <c r="AJ97" s="22" t="str">
        <f>$V22</f>
        <v>NC</v>
      </c>
      <c r="AK97">
        <v>1</v>
      </c>
      <c r="AM97" s="24"/>
    </row>
    <row r="98" spans="1:39" x14ac:dyDescent="0.25">
      <c r="A98" s="23"/>
      <c r="B98" s="23"/>
      <c r="C98" s="23"/>
      <c r="D98" s="23"/>
      <c r="E98" s="23"/>
      <c r="F98" s="33"/>
      <c r="G98" s="22"/>
      <c r="H98" s="22"/>
      <c r="I98" s="22"/>
      <c r="AA98" s="37"/>
      <c r="AB98" s="57" t="s">
        <v>171</v>
      </c>
      <c r="AC98" s="22" t="str">
        <f t="shared" si="9"/>
        <v>NC</v>
      </c>
      <c r="AD98">
        <v>1</v>
      </c>
      <c r="AF98" s="24"/>
      <c r="AH98" s="37"/>
      <c r="AI98" s="57" t="s">
        <v>112</v>
      </c>
      <c r="AJ98" s="22" t="str">
        <f>$V24</f>
        <v>NC</v>
      </c>
      <c r="AK98">
        <v>1</v>
      </c>
      <c r="AM98" s="24"/>
    </row>
    <row r="99" spans="1:39" x14ac:dyDescent="0.25">
      <c r="A99" s="57"/>
      <c r="C99" s="22"/>
      <c r="D99" s="22"/>
      <c r="AA99" s="37"/>
      <c r="AB99" s="57" t="s">
        <v>172</v>
      </c>
      <c r="AC99" s="22" t="str">
        <f t="shared" si="9"/>
        <v>NC</v>
      </c>
      <c r="AD99">
        <v>1</v>
      </c>
      <c r="AF99" s="24"/>
      <c r="AH99" s="37"/>
      <c r="AI99" s="57" t="s">
        <v>113</v>
      </c>
      <c r="AJ99" s="22" t="str">
        <f>$V25</f>
        <v>NC</v>
      </c>
      <c r="AK99">
        <v>1</v>
      </c>
      <c r="AM99" s="24"/>
    </row>
    <row r="100" spans="1:39" x14ac:dyDescent="0.25">
      <c r="A100" s="57"/>
      <c r="C100" s="22"/>
      <c r="D100" s="22"/>
      <c r="AA100" s="31" t="s">
        <v>1</v>
      </c>
      <c r="AE100" s="33" t="s">
        <v>138</v>
      </c>
      <c r="AF100" s="34" t="str" cm="1">
        <f t="array" ref="AF100">IF(AND($AC101:$AC127="NC"),"NC",SUM($AC101:$AC127)/SUMIF($AC101:$AC127,"&lt;&gt;NC",$AD101:$AD127))</f>
        <v>NC</v>
      </c>
      <c r="AH100" s="37"/>
      <c r="AI100" s="57" t="s">
        <v>114</v>
      </c>
      <c r="AJ100" s="22" t="str">
        <f>$V26</f>
        <v>NC</v>
      </c>
      <c r="AK100">
        <v>1</v>
      </c>
      <c r="AM100" s="24"/>
    </row>
    <row r="101" spans="1:39" x14ac:dyDescent="0.25">
      <c r="A101" s="57"/>
      <c r="C101" s="22"/>
      <c r="D101" s="22"/>
      <c r="F101" s="33"/>
      <c r="G101" s="22"/>
      <c r="H101" s="22"/>
      <c r="I101" s="22"/>
      <c r="AA101" s="40" t="s">
        <v>252</v>
      </c>
      <c r="AB101" s="57" t="s">
        <v>130</v>
      </c>
      <c r="AC101" s="22" t="str">
        <f t="shared" ref="AC101" si="12">$Q17</f>
        <v>NC</v>
      </c>
      <c r="AD101">
        <v>1</v>
      </c>
      <c r="AF101" s="24"/>
      <c r="AH101" s="37"/>
      <c r="AI101" s="57" t="s">
        <v>120</v>
      </c>
      <c r="AJ101" s="22" t="str">
        <f>$V27</f>
        <v>NC</v>
      </c>
      <c r="AK101">
        <v>1</v>
      </c>
      <c r="AM101" s="24"/>
    </row>
    <row r="102" spans="1:39" x14ac:dyDescent="0.25">
      <c r="A102" s="57"/>
      <c r="C102" s="22"/>
      <c r="D102" s="22"/>
      <c r="AA102" s="37"/>
      <c r="AB102" s="57" t="s">
        <v>131</v>
      </c>
      <c r="AC102" s="22" t="str">
        <f t="shared" ref="AC102:AC127" si="13">$Q18</f>
        <v>NC</v>
      </c>
      <c r="AD102">
        <v>1</v>
      </c>
      <c r="AF102" s="24"/>
      <c r="AH102" s="37"/>
      <c r="AI102" s="57" t="s">
        <v>121</v>
      </c>
      <c r="AJ102" s="22" t="str">
        <f t="shared" ref="AJ102:AJ119" si="14">$V29</f>
        <v>NC</v>
      </c>
      <c r="AK102">
        <v>1</v>
      </c>
      <c r="AM102" s="24"/>
    </row>
    <row r="103" spans="1:39" x14ac:dyDescent="0.25">
      <c r="A103" s="57"/>
      <c r="C103" s="22"/>
      <c r="D103" s="22"/>
      <c r="AA103" s="37"/>
      <c r="AB103" s="57" t="s">
        <v>110</v>
      </c>
      <c r="AC103" s="22" t="str">
        <f t="shared" si="13"/>
        <v>NC</v>
      </c>
      <c r="AD103">
        <v>1</v>
      </c>
      <c r="AF103" s="24"/>
      <c r="AH103" s="37"/>
      <c r="AI103" s="57" t="s">
        <v>132</v>
      </c>
      <c r="AJ103" s="22" t="str">
        <f t="shared" si="14"/>
        <v>NC</v>
      </c>
      <c r="AK103">
        <v>1</v>
      </c>
      <c r="AM103" s="24"/>
    </row>
    <row r="104" spans="1:39" x14ac:dyDescent="0.25">
      <c r="A104" s="57"/>
      <c r="C104" s="22"/>
      <c r="D104" s="22"/>
      <c r="AA104" s="37"/>
      <c r="AB104" s="57" t="s">
        <v>111</v>
      </c>
      <c r="AC104" s="22" t="str">
        <f t="shared" si="13"/>
        <v>NC</v>
      </c>
      <c r="AD104">
        <v>1</v>
      </c>
      <c r="AF104" s="24"/>
      <c r="AH104" s="37"/>
      <c r="AI104" s="57" t="s">
        <v>133</v>
      </c>
      <c r="AJ104" s="22" t="str">
        <f t="shared" si="14"/>
        <v>NC</v>
      </c>
      <c r="AK104">
        <v>1</v>
      </c>
      <c r="AM104" s="24"/>
    </row>
    <row r="105" spans="1:39" x14ac:dyDescent="0.25">
      <c r="A105" s="23"/>
      <c r="B105" s="23"/>
      <c r="C105" s="23"/>
      <c r="D105" s="23"/>
      <c r="E105" s="23"/>
      <c r="F105" s="33"/>
      <c r="G105" s="22"/>
      <c r="H105" s="22"/>
      <c r="I105" s="22"/>
      <c r="AA105" s="37"/>
      <c r="AB105" s="57" t="s">
        <v>112</v>
      </c>
      <c r="AC105" s="22" t="str">
        <f t="shared" si="13"/>
        <v>NC</v>
      </c>
      <c r="AD105">
        <v>1</v>
      </c>
      <c r="AF105" s="24"/>
      <c r="AH105" s="37"/>
      <c r="AI105" s="57" t="s">
        <v>134</v>
      </c>
      <c r="AJ105" s="22" t="str">
        <f t="shared" si="14"/>
        <v>NC</v>
      </c>
      <c r="AK105">
        <v>1</v>
      </c>
      <c r="AM105" s="24"/>
    </row>
    <row r="106" spans="1:39" x14ac:dyDescent="0.25">
      <c r="A106" s="57"/>
      <c r="C106" s="22"/>
      <c r="D106" s="22"/>
      <c r="AA106" s="37"/>
      <c r="AB106" s="57" t="s">
        <v>113</v>
      </c>
      <c r="AC106" s="22" t="str">
        <f t="shared" si="13"/>
        <v>NC</v>
      </c>
      <c r="AD106">
        <v>1</v>
      </c>
      <c r="AF106" s="24"/>
      <c r="AH106" s="37"/>
      <c r="AI106" s="57" t="s">
        <v>141</v>
      </c>
      <c r="AJ106" s="22" t="str">
        <f t="shared" si="14"/>
        <v>NC</v>
      </c>
      <c r="AK106">
        <v>1</v>
      </c>
      <c r="AM106" s="24"/>
    </row>
    <row r="107" spans="1:39" x14ac:dyDescent="0.25">
      <c r="A107" s="57"/>
      <c r="C107" s="22"/>
      <c r="D107" s="22"/>
      <c r="AA107" s="37"/>
      <c r="AB107" s="57" t="s">
        <v>114</v>
      </c>
      <c r="AC107" s="22" t="str">
        <f t="shared" si="13"/>
        <v>NC</v>
      </c>
      <c r="AD107">
        <v>1</v>
      </c>
      <c r="AF107" s="24"/>
      <c r="AH107" s="37"/>
      <c r="AI107" s="57" t="s">
        <v>142</v>
      </c>
      <c r="AJ107" s="22" t="str">
        <f t="shared" si="14"/>
        <v>NC</v>
      </c>
      <c r="AK107">
        <v>1</v>
      </c>
      <c r="AM107" s="24"/>
    </row>
    <row r="108" spans="1:39" x14ac:dyDescent="0.25">
      <c r="A108" s="57"/>
      <c r="C108" s="22"/>
      <c r="D108" s="22"/>
      <c r="AA108" s="31"/>
      <c r="AB108" s="57" t="s">
        <v>120</v>
      </c>
      <c r="AC108" s="22" t="str">
        <f t="shared" si="13"/>
        <v>NC</v>
      </c>
      <c r="AD108">
        <v>1</v>
      </c>
      <c r="AE108" s="33"/>
      <c r="AF108" s="110"/>
      <c r="AH108" s="37"/>
      <c r="AI108" s="57" t="s">
        <v>143</v>
      </c>
      <c r="AJ108" s="22" t="str">
        <f t="shared" si="14"/>
        <v>NC</v>
      </c>
      <c r="AK108">
        <v>1</v>
      </c>
      <c r="AM108" s="24"/>
    </row>
    <row r="109" spans="1:39" x14ac:dyDescent="0.25">
      <c r="AA109" s="40"/>
      <c r="AB109" s="57" t="s">
        <v>121</v>
      </c>
      <c r="AC109" s="22" t="str">
        <f t="shared" si="13"/>
        <v>NC</v>
      </c>
      <c r="AD109">
        <v>1</v>
      </c>
      <c r="AF109" s="24"/>
      <c r="AH109" s="37"/>
      <c r="AI109" s="57" t="s">
        <v>149</v>
      </c>
      <c r="AJ109" s="22" t="str">
        <f t="shared" si="14"/>
        <v>NC</v>
      </c>
      <c r="AK109">
        <v>1</v>
      </c>
      <c r="AM109" s="24"/>
    </row>
    <row r="110" spans="1:39" x14ac:dyDescent="0.25">
      <c r="AA110" s="37"/>
      <c r="AB110" s="57" t="s">
        <v>132</v>
      </c>
      <c r="AC110" s="22" t="str">
        <f t="shared" si="13"/>
        <v>NC</v>
      </c>
      <c r="AD110">
        <v>1</v>
      </c>
      <c r="AF110" s="24"/>
      <c r="AH110" s="37"/>
      <c r="AI110" s="57" t="s">
        <v>150</v>
      </c>
      <c r="AJ110" s="22" t="str">
        <f t="shared" si="14"/>
        <v>NC</v>
      </c>
      <c r="AK110">
        <v>1</v>
      </c>
      <c r="AM110" s="24"/>
    </row>
    <row r="111" spans="1:39" x14ac:dyDescent="0.25">
      <c r="AA111" s="37"/>
      <c r="AB111" s="57" t="s">
        <v>133</v>
      </c>
      <c r="AC111" s="22" t="str">
        <f t="shared" si="13"/>
        <v>NC</v>
      </c>
      <c r="AD111">
        <v>1</v>
      </c>
      <c r="AF111" s="24"/>
      <c r="AH111" s="37"/>
      <c r="AI111" s="57" t="s">
        <v>151</v>
      </c>
      <c r="AJ111" s="22" t="str">
        <f t="shared" si="14"/>
        <v>NC</v>
      </c>
      <c r="AK111">
        <v>1</v>
      </c>
      <c r="AM111" s="24"/>
    </row>
    <row r="112" spans="1:39" x14ac:dyDescent="0.25">
      <c r="AA112" s="37"/>
      <c r="AB112" s="57" t="s">
        <v>134</v>
      </c>
      <c r="AC112" s="22" t="str">
        <f t="shared" si="13"/>
        <v>NC</v>
      </c>
      <c r="AD112">
        <v>1</v>
      </c>
      <c r="AF112" s="24"/>
      <c r="AH112" s="37"/>
      <c r="AI112" s="57" t="s">
        <v>152</v>
      </c>
      <c r="AJ112" s="22" t="str">
        <f t="shared" si="14"/>
        <v>NC</v>
      </c>
      <c r="AK112">
        <v>1</v>
      </c>
      <c r="AM112" s="24"/>
    </row>
    <row r="113" spans="27:39" x14ac:dyDescent="0.25">
      <c r="AA113" s="37"/>
      <c r="AB113" s="57" t="s">
        <v>141</v>
      </c>
      <c r="AC113" s="22" t="str">
        <f t="shared" si="13"/>
        <v>NC</v>
      </c>
      <c r="AD113">
        <v>1</v>
      </c>
      <c r="AF113" s="24"/>
      <c r="AH113" s="37"/>
      <c r="AI113" s="57" t="s">
        <v>153</v>
      </c>
      <c r="AJ113" s="22" t="str">
        <f t="shared" si="14"/>
        <v>NC</v>
      </c>
      <c r="AK113">
        <v>1</v>
      </c>
      <c r="AM113" s="24"/>
    </row>
    <row r="114" spans="27:39" x14ac:dyDescent="0.25">
      <c r="AA114" s="37"/>
      <c r="AB114" s="57" t="s">
        <v>142</v>
      </c>
      <c r="AC114" s="22" t="str">
        <f t="shared" si="13"/>
        <v>NC</v>
      </c>
      <c r="AD114">
        <v>1</v>
      </c>
      <c r="AF114" s="24"/>
      <c r="AH114" s="37"/>
      <c r="AI114" s="57" t="s">
        <v>154</v>
      </c>
      <c r="AJ114" s="22" t="str">
        <f t="shared" si="14"/>
        <v>NC</v>
      </c>
      <c r="AK114">
        <v>1</v>
      </c>
      <c r="AM114" s="24"/>
    </row>
    <row r="115" spans="27:39" x14ac:dyDescent="0.25">
      <c r="AA115" s="37"/>
      <c r="AB115" s="57" t="s">
        <v>143</v>
      </c>
      <c r="AC115" s="22" t="str">
        <f t="shared" si="13"/>
        <v>NC</v>
      </c>
      <c r="AD115">
        <v>1</v>
      </c>
      <c r="AF115" s="24"/>
      <c r="AH115" s="37"/>
      <c r="AI115" s="57" t="s">
        <v>155</v>
      </c>
      <c r="AJ115" s="22" t="str">
        <f t="shared" si="14"/>
        <v>NC</v>
      </c>
      <c r="AK115">
        <v>1</v>
      </c>
      <c r="AM115" s="24"/>
    </row>
    <row r="116" spans="27:39" x14ac:dyDescent="0.25">
      <c r="AA116" s="37"/>
      <c r="AB116" s="57" t="s">
        <v>149</v>
      </c>
      <c r="AC116" s="22" t="str">
        <f t="shared" si="13"/>
        <v>NC</v>
      </c>
      <c r="AD116">
        <v>1</v>
      </c>
      <c r="AF116" s="24"/>
      <c r="AH116" s="37"/>
      <c r="AI116" s="57" t="s">
        <v>156</v>
      </c>
      <c r="AJ116" s="22" t="str">
        <f t="shared" si="14"/>
        <v>NC</v>
      </c>
      <c r="AK116">
        <v>1</v>
      </c>
      <c r="AM116" s="24"/>
    </row>
    <row r="117" spans="27:39" x14ac:dyDescent="0.25">
      <c r="AA117" s="37"/>
      <c r="AB117" s="57" t="s">
        <v>150</v>
      </c>
      <c r="AC117" s="22" t="str">
        <f t="shared" si="13"/>
        <v>NC</v>
      </c>
      <c r="AD117">
        <v>1</v>
      </c>
      <c r="AF117" s="24"/>
      <c r="AH117" s="37"/>
      <c r="AI117" s="57" t="s">
        <v>157</v>
      </c>
      <c r="AJ117" s="22" t="str">
        <f t="shared" si="14"/>
        <v>NC</v>
      </c>
      <c r="AK117">
        <v>1</v>
      </c>
      <c r="AM117" s="24"/>
    </row>
    <row r="118" spans="27:39" x14ac:dyDescent="0.25">
      <c r="AA118" s="37"/>
      <c r="AB118" s="57" t="s">
        <v>151</v>
      </c>
      <c r="AC118" s="22" t="str">
        <f t="shared" si="13"/>
        <v>NC</v>
      </c>
      <c r="AD118">
        <v>1</v>
      </c>
      <c r="AF118" s="24"/>
      <c r="AH118" s="37"/>
      <c r="AI118" s="57" t="s">
        <v>158</v>
      </c>
      <c r="AJ118" s="22" t="str">
        <f t="shared" si="14"/>
        <v>NC</v>
      </c>
      <c r="AK118">
        <v>1</v>
      </c>
      <c r="AM118" s="24"/>
    </row>
    <row r="119" spans="27:39" x14ac:dyDescent="0.25">
      <c r="AA119" s="37"/>
      <c r="AB119" s="57" t="s">
        <v>152</v>
      </c>
      <c r="AC119" s="22" t="str">
        <f t="shared" si="13"/>
        <v>NC</v>
      </c>
      <c r="AD119">
        <v>1</v>
      </c>
      <c r="AF119" s="24"/>
      <c r="AH119" s="37"/>
      <c r="AI119" s="57" t="s">
        <v>159</v>
      </c>
      <c r="AJ119" s="22" t="str">
        <f t="shared" si="14"/>
        <v>NC</v>
      </c>
      <c r="AK119">
        <v>1</v>
      </c>
      <c r="AM119" s="24"/>
    </row>
    <row r="120" spans="27:39" x14ac:dyDescent="0.25">
      <c r="AA120" s="40"/>
      <c r="AB120" s="57" t="s">
        <v>153</v>
      </c>
      <c r="AC120" s="22" t="str">
        <f t="shared" si="13"/>
        <v>NC</v>
      </c>
      <c r="AD120">
        <v>1</v>
      </c>
      <c r="AF120" s="24"/>
      <c r="AH120" s="37"/>
      <c r="AI120" s="57" t="s">
        <v>161</v>
      </c>
      <c r="AJ120" s="22" t="str">
        <f t="shared" ref="AJ120:AJ130" si="15">$V48</f>
        <v>NC</v>
      </c>
      <c r="AK120">
        <v>1</v>
      </c>
      <c r="AM120" s="24"/>
    </row>
    <row r="121" spans="27:39" x14ac:dyDescent="0.25">
      <c r="AA121" s="37"/>
      <c r="AB121" s="57" t="s">
        <v>154</v>
      </c>
      <c r="AC121" s="22" t="str">
        <f t="shared" si="13"/>
        <v>NC</v>
      </c>
      <c r="AD121">
        <v>1</v>
      </c>
      <c r="AF121" s="24"/>
      <c r="AH121" s="37"/>
      <c r="AI121" s="57" t="s">
        <v>162</v>
      </c>
      <c r="AJ121" s="22" t="str">
        <f t="shared" si="15"/>
        <v>NC</v>
      </c>
      <c r="AK121">
        <v>1</v>
      </c>
      <c r="AM121" s="24"/>
    </row>
    <row r="122" spans="27:39" x14ac:dyDescent="0.25">
      <c r="AA122" s="37"/>
      <c r="AB122" s="57" t="s">
        <v>155</v>
      </c>
      <c r="AC122" s="22" t="str">
        <f t="shared" si="13"/>
        <v>NC</v>
      </c>
      <c r="AD122">
        <v>1</v>
      </c>
      <c r="AF122" s="24"/>
      <c r="AH122" s="37"/>
      <c r="AI122" s="57" t="s">
        <v>163</v>
      </c>
      <c r="AJ122" s="22" t="str">
        <f t="shared" si="15"/>
        <v>NC</v>
      </c>
      <c r="AK122">
        <v>1</v>
      </c>
      <c r="AM122" s="24"/>
    </row>
    <row r="123" spans="27:39" x14ac:dyDescent="0.25">
      <c r="AA123" s="37"/>
      <c r="AB123" s="57" t="s">
        <v>156</v>
      </c>
      <c r="AC123" s="22" t="str">
        <f t="shared" si="13"/>
        <v>NC</v>
      </c>
      <c r="AD123">
        <v>1</v>
      </c>
      <c r="AF123" s="24"/>
      <c r="AH123" s="37"/>
      <c r="AI123" s="57" t="s">
        <v>164</v>
      </c>
      <c r="AJ123" s="22" t="str">
        <f t="shared" si="15"/>
        <v>NC</v>
      </c>
      <c r="AK123">
        <v>1</v>
      </c>
      <c r="AM123" s="24"/>
    </row>
    <row r="124" spans="27:39" x14ac:dyDescent="0.25">
      <c r="AA124" s="37"/>
      <c r="AB124" s="57" t="s">
        <v>157</v>
      </c>
      <c r="AC124" s="22" t="str">
        <f t="shared" si="13"/>
        <v>NC</v>
      </c>
      <c r="AD124">
        <v>1</v>
      </c>
      <c r="AF124" s="24"/>
      <c r="AH124" s="37"/>
      <c r="AI124" s="57" t="s">
        <v>165</v>
      </c>
      <c r="AJ124" s="22" t="str">
        <f t="shared" si="15"/>
        <v>NC</v>
      </c>
      <c r="AK124">
        <v>1</v>
      </c>
      <c r="AM124" s="24"/>
    </row>
    <row r="125" spans="27:39" x14ac:dyDescent="0.25">
      <c r="AA125" s="37"/>
      <c r="AB125" s="57" t="s">
        <v>158</v>
      </c>
      <c r="AC125" s="22" t="str">
        <f t="shared" si="13"/>
        <v>NC</v>
      </c>
      <c r="AD125">
        <v>1</v>
      </c>
      <c r="AF125" s="24"/>
      <c r="AH125" s="37"/>
      <c r="AI125" s="57" t="s">
        <v>166</v>
      </c>
      <c r="AJ125" s="22" t="str">
        <f t="shared" si="15"/>
        <v>NC</v>
      </c>
      <c r="AK125">
        <v>1</v>
      </c>
      <c r="AM125" s="24"/>
    </row>
    <row r="126" spans="27:39" x14ac:dyDescent="0.25">
      <c r="AA126" s="37"/>
      <c r="AB126" s="57" t="s">
        <v>159</v>
      </c>
      <c r="AC126" s="22" t="str">
        <f t="shared" si="13"/>
        <v>NC</v>
      </c>
      <c r="AD126">
        <v>1</v>
      </c>
      <c r="AF126" s="24"/>
      <c r="AH126" s="37"/>
      <c r="AI126" s="57" t="s">
        <v>167</v>
      </c>
      <c r="AJ126" s="22" t="str">
        <f t="shared" si="15"/>
        <v>NC</v>
      </c>
      <c r="AK126">
        <v>1</v>
      </c>
      <c r="AM126" s="24"/>
    </row>
    <row r="127" spans="27:39" x14ac:dyDescent="0.25">
      <c r="AA127" s="37"/>
      <c r="AB127" s="57" t="s">
        <v>160</v>
      </c>
      <c r="AC127" s="22" t="str">
        <f t="shared" si="13"/>
        <v>NC</v>
      </c>
      <c r="AD127">
        <v>1</v>
      </c>
      <c r="AF127" s="24"/>
      <c r="AH127" s="37"/>
      <c r="AI127" s="57" t="s">
        <v>168</v>
      </c>
      <c r="AJ127" s="22" t="str">
        <f t="shared" si="15"/>
        <v>NC</v>
      </c>
      <c r="AK127">
        <v>1</v>
      </c>
      <c r="AM127" s="24"/>
    </row>
    <row r="128" spans="27:39" x14ac:dyDescent="0.25">
      <c r="AA128" s="31" t="s">
        <v>15</v>
      </c>
      <c r="AE128" s="33" t="s">
        <v>138</v>
      </c>
      <c r="AF128" s="34" t="str" cm="1">
        <f t="array" ref="AF128">IF(AND($AC129:$AC147="NC"),"NC",SUM($AC129:$AC147)/SUMIF($AC129:$AC147,"&lt;&gt;NC",$AD129:$AD147))</f>
        <v>NC</v>
      </c>
      <c r="AH128" s="37"/>
      <c r="AI128" s="57" t="s">
        <v>169</v>
      </c>
      <c r="AJ128" s="22" t="str">
        <f t="shared" si="15"/>
        <v>NC</v>
      </c>
      <c r="AK128">
        <v>1</v>
      </c>
      <c r="AM128" s="24"/>
    </row>
    <row r="129" spans="27:39" x14ac:dyDescent="0.25">
      <c r="AA129" s="40" t="s">
        <v>115</v>
      </c>
      <c r="AB129" s="57" t="s">
        <v>173</v>
      </c>
      <c r="AC129" s="22" t="str">
        <f t="shared" ref="AC129:AC147" si="16">$V61</f>
        <v>NC</v>
      </c>
      <c r="AD129">
        <v>1</v>
      </c>
      <c r="AF129" s="24"/>
      <c r="AH129" s="37"/>
      <c r="AI129" s="57" t="s">
        <v>170</v>
      </c>
      <c r="AJ129" s="22" t="str">
        <f t="shared" si="15"/>
        <v>NC</v>
      </c>
      <c r="AK129">
        <v>1</v>
      </c>
      <c r="AM129" s="24"/>
    </row>
    <row r="130" spans="27:39" x14ac:dyDescent="0.25">
      <c r="AA130" s="37"/>
      <c r="AB130" s="57" t="s">
        <v>174</v>
      </c>
      <c r="AC130" s="22" t="str">
        <f t="shared" si="16"/>
        <v>NC</v>
      </c>
      <c r="AD130">
        <v>1</v>
      </c>
      <c r="AF130" s="24"/>
      <c r="AH130" s="37"/>
      <c r="AI130" s="57" t="s">
        <v>171</v>
      </c>
      <c r="AJ130" s="22" t="str">
        <f t="shared" si="15"/>
        <v>NC</v>
      </c>
      <c r="AK130">
        <v>1</v>
      </c>
      <c r="AM130" s="24"/>
    </row>
    <row r="131" spans="27:39" x14ac:dyDescent="0.25">
      <c r="AA131" s="37"/>
      <c r="AB131" s="57" t="s">
        <v>175</v>
      </c>
      <c r="AC131" s="22" t="str">
        <f t="shared" si="16"/>
        <v>NC</v>
      </c>
      <c r="AD131">
        <v>1</v>
      </c>
      <c r="AF131" s="24"/>
      <c r="AH131" s="37"/>
      <c r="AI131" s="57" t="s">
        <v>173</v>
      </c>
      <c r="AJ131" s="22" t="str">
        <f>$V61</f>
        <v>NC</v>
      </c>
      <c r="AK131">
        <v>1</v>
      </c>
      <c r="AM131" s="24"/>
    </row>
    <row r="132" spans="27:39" x14ac:dyDescent="0.25">
      <c r="AA132" s="37"/>
      <c r="AB132" s="57" t="s">
        <v>176</v>
      </c>
      <c r="AC132" s="22" t="str">
        <f t="shared" si="16"/>
        <v>NC</v>
      </c>
      <c r="AD132">
        <v>1</v>
      </c>
      <c r="AF132" s="24"/>
      <c r="AH132" s="37"/>
      <c r="AI132" s="57" t="s">
        <v>174</v>
      </c>
      <c r="AJ132" s="22" t="str">
        <f>$V62</f>
        <v>NC</v>
      </c>
      <c r="AK132">
        <v>1</v>
      </c>
      <c r="AM132" s="24"/>
    </row>
    <row r="133" spans="27:39" x14ac:dyDescent="0.25">
      <c r="AA133" s="37"/>
      <c r="AB133" s="57" t="s">
        <v>177</v>
      </c>
      <c r="AC133" s="22" t="str">
        <f t="shared" si="16"/>
        <v>NC</v>
      </c>
      <c r="AD133">
        <v>1</v>
      </c>
      <c r="AF133" s="24"/>
      <c r="AH133" s="37"/>
      <c r="AI133" s="57" t="s">
        <v>175</v>
      </c>
      <c r="AJ133" s="22" t="str">
        <f>$V63</f>
        <v>NC</v>
      </c>
      <c r="AK133">
        <v>1</v>
      </c>
      <c r="AM133" s="24"/>
    </row>
    <row r="134" spans="27:39" x14ac:dyDescent="0.25">
      <c r="AA134" s="37"/>
      <c r="AB134" s="57" t="s">
        <v>178</v>
      </c>
      <c r="AC134" s="22" t="str">
        <f t="shared" si="16"/>
        <v>NC</v>
      </c>
      <c r="AD134">
        <v>1</v>
      </c>
      <c r="AF134" s="24"/>
      <c r="AH134" s="37"/>
      <c r="AI134" s="57" t="s">
        <v>177</v>
      </c>
      <c r="AJ134" s="22" t="str">
        <f t="shared" ref="AJ134:AJ148" si="17">$V65</f>
        <v>NC</v>
      </c>
      <c r="AK134">
        <v>1</v>
      </c>
      <c r="AM134" s="24"/>
    </row>
    <row r="135" spans="27:39" x14ac:dyDescent="0.25">
      <c r="AA135" s="37"/>
      <c r="AB135" s="57" t="s">
        <v>179</v>
      </c>
      <c r="AC135" s="22" t="str">
        <f t="shared" si="16"/>
        <v>NC</v>
      </c>
      <c r="AD135">
        <v>1</v>
      </c>
      <c r="AF135" s="24"/>
      <c r="AH135" s="37"/>
      <c r="AI135" s="57" t="s">
        <v>178</v>
      </c>
      <c r="AJ135" s="22" t="str">
        <f t="shared" si="17"/>
        <v>NC</v>
      </c>
      <c r="AK135">
        <v>1</v>
      </c>
      <c r="AM135" s="24"/>
    </row>
    <row r="136" spans="27:39" x14ac:dyDescent="0.25">
      <c r="AA136" s="37"/>
      <c r="AB136" s="57" t="s">
        <v>180</v>
      </c>
      <c r="AC136" s="22" t="str">
        <f t="shared" si="16"/>
        <v>NC</v>
      </c>
      <c r="AD136">
        <v>1</v>
      </c>
      <c r="AF136" s="24"/>
      <c r="AH136" s="37"/>
      <c r="AI136" s="57" t="s">
        <v>179</v>
      </c>
      <c r="AJ136" s="22" t="str">
        <f t="shared" si="17"/>
        <v>NC</v>
      </c>
      <c r="AK136">
        <v>1</v>
      </c>
      <c r="AM136" s="24"/>
    </row>
    <row r="137" spans="27:39" x14ac:dyDescent="0.25">
      <c r="AA137" s="37"/>
      <c r="AB137" s="57" t="s">
        <v>181</v>
      </c>
      <c r="AC137" s="22" t="str">
        <f t="shared" si="16"/>
        <v>NC</v>
      </c>
      <c r="AD137">
        <v>1</v>
      </c>
      <c r="AF137" s="24"/>
      <c r="AH137" s="37"/>
      <c r="AI137" s="57" t="s">
        <v>180</v>
      </c>
      <c r="AJ137" s="22" t="str">
        <f t="shared" si="17"/>
        <v>NC</v>
      </c>
      <c r="AK137">
        <v>1</v>
      </c>
      <c r="AM137" s="24"/>
    </row>
    <row r="138" spans="27:39" x14ac:dyDescent="0.25">
      <c r="AA138" s="37"/>
      <c r="AB138" s="57" t="s">
        <v>182</v>
      </c>
      <c r="AC138" s="22" t="str">
        <f t="shared" si="16"/>
        <v>NC</v>
      </c>
      <c r="AD138">
        <v>1</v>
      </c>
      <c r="AF138" s="24"/>
      <c r="AH138" s="37"/>
      <c r="AI138" s="57" t="s">
        <v>181</v>
      </c>
      <c r="AJ138" s="22" t="str">
        <f t="shared" si="17"/>
        <v>NC</v>
      </c>
      <c r="AK138">
        <v>1</v>
      </c>
      <c r="AM138" s="24"/>
    </row>
    <row r="139" spans="27:39" x14ac:dyDescent="0.25">
      <c r="AA139" s="37"/>
      <c r="AB139" s="57" t="s">
        <v>183</v>
      </c>
      <c r="AC139" s="22" t="str">
        <f t="shared" si="16"/>
        <v>NC</v>
      </c>
      <c r="AD139">
        <v>1</v>
      </c>
      <c r="AF139" s="24"/>
      <c r="AH139" s="37"/>
      <c r="AI139" s="57" t="s">
        <v>182</v>
      </c>
      <c r="AJ139" s="22" t="str">
        <f t="shared" si="17"/>
        <v>NC</v>
      </c>
      <c r="AK139">
        <v>1</v>
      </c>
      <c r="AM139" s="24"/>
    </row>
    <row r="140" spans="27:39" x14ac:dyDescent="0.25">
      <c r="AA140" s="37"/>
      <c r="AB140" s="57" t="s">
        <v>184</v>
      </c>
      <c r="AC140" s="22" t="str">
        <f t="shared" si="16"/>
        <v>NC</v>
      </c>
      <c r="AD140">
        <v>1</v>
      </c>
      <c r="AF140" s="24"/>
      <c r="AH140" s="37"/>
      <c r="AI140" s="57" t="s">
        <v>183</v>
      </c>
      <c r="AJ140" s="22" t="str">
        <f t="shared" si="17"/>
        <v>NC</v>
      </c>
      <c r="AK140">
        <v>1</v>
      </c>
      <c r="AM140" s="24"/>
    </row>
    <row r="141" spans="27:39" x14ac:dyDescent="0.25">
      <c r="AA141" s="37"/>
      <c r="AB141" s="57" t="s">
        <v>185</v>
      </c>
      <c r="AC141" s="22" t="str">
        <f t="shared" si="16"/>
        <v>NC</v>
      </c>
      <c r="AD141">
        <v>1</v>
      </c>
      <c r="AF141" s="24"/>
      <c r="AH141" s="37"/>
      <c r="AI141" s="57" t="s">
        <v>184</v>
      </c>
      <c r="AJ141" s="22" t="str">
        <f t="shared" si="17"/>
        <v>NC</v>
      </c>
      <c r="AK141">
        <v>1</v>
      </c>
      <c r="AM141" s="24"/>
    </row>
    <row r="142" spans="27:39" x14ac:dyDescent="0.25">
      <c r="AA142" s="37"/>
      <c r="AB142" s="57" t="s">
        <v>186</v>
      </c>
      <c r="AC142" s="22" t="str">
        <f t="shared" si="16"/>
        <v>NC</v>
      </c>
      <c r="AD142">
        <v>1</v>
      </c>
      <c r="AF142" s="24"/>
      <c r="AH142" s="37"/>
      <c r="AI142" s="57" t="s">
        <v>185</v>
      </c>
      <c r="AJ142" s="22" t="str">
        <f t="shared" si="17"/>
        <v>NC</v>
      </c>
      <c r="AK142">
        <v>1</v>
      </c>
      <c r="AM142" s="24"/>
    </row>
    <row r="143" spans="27:39" x14ac:dyDescent="0.25">
      <c r="AA143" s="37"/>
      <c r="AB143" s="57" t="s">
        <v>187</v>
      </c>
      <c r="AC143" s="22" t="str">
        <f t="shared" si="16"/>
        <v>NC</v>
      </c>
      <c r="AD143">
        <v>1</v>
      </c>
      <c r="AF143" s="24"/>
      <c r="AH143" s="37"/>
      <c r="AI143" s="57" t="s">
        <v>186</v>
      </c>
      <c r="AJ143" s="22" t="str">
        <f t="shared" si="17"/>
        <v>NC</v>
      </c>
      <c r="AK143">
        <v>1</v>
      </c>
      <c r="AM143" s="24"/>
    </row>
    <row r="144" spans="27:39" x14ac:dyDescent="0.25">
      <c r="AA144" s="37"/>
      <c r="AB144" s="57" t="s">
        <v>188</v>
      </c>
      <c r="AC144" s="22" t="str">
        <f t="shared" si="16"/>
        <v>NC</v>
      </c>
      <c r="AD144">
        <v>1</v>
      </c>
      <c r="AF144" s="24"/>
      <c r="AH144" s="37"/>
      <c r="AI144" s="57" t="s">
        <v>187</v>
      </c>
      <c r="AJ144" s="22" t="str">
        <f t="shared" si="17"/>
        <v>NC</v>
      </c>
      <c r="AK144">
        <v>1</v>
      </c>
      <c r="AM144" s="24"/>
    </row>
    <row r="145" spans="27:39" x14ac:dyDescent="0.25">
      <c r="AA145" s="37"/>
      <c r="AB145" s="57" t="s">
        <v>264</v>
      </c>
      <c r="AC145" s="22" t="str">
        <f t="shared" si="16"/>
        <v>NC</v>
      </c>
      <c r="AD145">
        <v>1</v>
      </c>
      <c r="AF145" s="24"/>
      <c r="AH145" s="37"/>
      <c r="AI145" s="57" t="s">
        <v>188</v>
      </c>
      <c r="AJ145" s="22" t="str">
        <f t="shared" si="17"/>
        <v>NC</v>
      </c>
      <c r="AK145">
        <v>1</v>
      </c>
      <c r="AM145" s="24"/>
    </row>
    <row r="146" spans="27:39" x14ac:dyDescent="0.25">
      <c r="AA146" s="37"/>
      <c r="AB146" s="57" t="s">
        <v>265</v>
      </c>
      <c r="AC146" s="22" t="str">
        <f t="shared" si="16"/>
        <v>NC</v>
      </c>
      <c r="AD146">
        <v>1</v>
      </c>
      <c r="AF146" s="24"/>
      <c r="AH146" s="37"/>
      <c r="AI146" s="57" t="s">
        <v>264</v>
      </c>
      <c r="AJ146" s="22" t="str">
        <f t="shared" si="17"/>
        <v>NC</v>
      </c>
      <c r="AK146">
        <v>1</v>
      </c>
      <c r="AM146" s="24"/>
    </row>
    <row r="147" spans="27:39" ht="15.75" thickBot="1" x14ac:dyDescent="0.3">
      <c r="AA147" s="41"/>
      <c r="AB147" s="42" t="s">
        <v>361</v>
      </c>
      <c r="AC147" s="28" t="str">
        <f t="shared" si="16"/>
        <v>NC</v>
      </c>
      <c r="AD147" s="29">
        <v>1</v>
      </c>
      <c r="AE147" s="29"/>
      <c r="AF147" s="30"/>
      <c r="AH147" s="37"/>
      <c r="AI147" s="57" t="s">
        <v>265</v>
      </c>
      <c r="AJ147" s="22" t="str">
        <f t="shared" si="17"/>
        <v>NC</v>
      </c>
      <c r="AK147">
        <v>1</v>
      </c>
      <c r="AM147" s="24"/>
    </row>
    <row r="148" spans="27:39" x14ac:dyDescent="0.25">
      <c r="AH148" s="37"/>
      <c r="AI148" s="57" t="s">
        <v>361</v>
      </c>
      <c r="AJ148" s="22" t="str">
        <f t="shared" si="17"/>
        <v>NC</v>
      </c>
      <c r="AK148">
        <v>1</v>
      </c>
      <c r="AM148" s="24"/>
    </row>
    <row r="149" spans="27:39" x14ac:dyDescent="0.25">
      <c r="AA149" s="23"/>
      <c r="AE149" s="33"/>
      <c r="AF149" s="22"/>
      <c r="AH149" s="31" t="s">
        <v>194</v>
      </c>
      <c r="AL149" s="33" t="s">
        <v>138</v>
      </c>
      <c r="AM149" s="34" t="str" cm="1">
        <f t="array" ref="AM149">IF(AND($AJ150:$AJ152="NC"),"NC",SUM($AJ150:$AJ152)/SUMIF($AJ150:$AJ152,"&lt;&gt;NC",$AK150:$AK152))</f>
        <v>NC</v>
      </c>
    </row>
    <row r="150" spans="27:39" x14ac:dyDescent="0.25">
      <c r="AA150" s="20"/>
      <c r="AB150" s="57"/>
      <c r="AC150" s="22"/>
      <c r="AH150" s="40" t="s">
        <v>252</v>
      </c>
      <c r="AI150" s="57" t="s">
        <v>130</v>
      </c>
      <c r="AJ150" s="22" t="str">
        <f>$Q17</f>
        <v>NC</v>
      </c>
      <c r="AK150">
        <v>1</v>
      </c>
      <c r="AM150" s="24"/>
    </row>
    <row r="151" spans="27:39" x14ac:dyDescent="0.25">
      <c r="AB151" s="57"/>
      <c r="AC151" s="22"/>
      <c r="AH151" s="37"/>
      <c r="AI151" s="57" t="s">
        <v>131</v>
      </c>
      <c r="AJ151" s="22" t="str">
        <f>$Q18</f>
        <v>NC</v>
      </c>
      <c r="AK151">
        <v>1</v>
      </c>
      <c r="AM151" s="24"/>
    </row>
    <row r="152" spans="27:39" x14ac:dyDescent="0.25">
      <c r="AB152" s="57"/>
      <c r="AC152" s="22"/>
      <c r="AH152" s="40" t="s">
        <v>115</v>
      </c>
      <c r="AI152" s="57" t="s">
        <v>130</v>
      </c>
      <c r="AJ152" s="22" t="str">
        <f>$V18</f>
        <v>NC</v>
      </c>
      <c r="AK152">
        <v>1</v>
      </c>
      <c r="AM152" s="24"/>
    </row>
    <row r="153" spans="27:39" x14ac:dyDescent="0.25">
      <c r="AB153" s="57"/>
      <c r="AC153" s="22"/>
      <c r="AH153" s="31" t="s">
        <v>195</v>
      </c>
      <c r="AL153" s="33" t="s">
        <v>138</v>
      </c>
      <c r="AM153" s="34" t="str" cm="1">
        <f t="array" ref="AM153">IF(AND($AJ154:$AJ154="NC"),"NC",SUM($AJ154:$AJ154)/SUMIF($AJ154:$AJ154,"&lt;&gt;NC",$AK154:$AK154))</f>
        <v>NC</v>
      </c>
    </row>
    <row r="154" spans="27:39" x14ac:dyDescent="0.25">
      <c r="AB154" s="57"/>
      <c r="AC154" s="22"/>
      <c r="AH154" s="40" t="s">
        <v>251</v>
      </c>
      <c r="AI154" s="57" t="s">
        <v>151</v>
      </c>
      <c r="AJ154" s="22" t="str">
        <f>$J36</f>
        <v>NC</v>
      </c>
      <c r="AK154">
        <v>1</v>
      </c>
      <c r="AM154" s="24"/>
    </row>
    <row r="155" spans="27:39" x14ac:dyDescent="0.25">
      <c r="AB155" s="57"/>
      <c r="AC155" s="22"/>
      <c r="AH155" s="31" t="s">
        <v>196</v>
      </c>
      <c r="AL155" s="33" t="s">
        <v>138</v>
      </c>
      <c r="AM155" s="34" t="str" cm="1">
        <f t="array" ref="AM155">IF(AND($AJ156:$AJ156="NC"),"NC",SUM($AJ156:$AJ156)/SUMIF($AJ156:$AJ156,"&lt;&gt;NC",$AK156:$AK156))</f>
        <v>NC</v>
      </c>
    </row>
    <row r="156" spans="27:39" x14ac:dyDescent="0.25">
      <c r="AB156" s="57"/>
      <c r="AC156" s="22"/>
      <c r="AH156" s="40" t="s">
        <v>251</v>
      </c>
      <c r="AI156" s="57" t="s">
        <v>150</v>
      </c>
      <c r="AJ156" s="22" t="str">
        <f>$J35</f>
        <v>NC</v>
      </c>
      <c r="AK156">
        <v>1</v>
      </c>
      <c r="AM156" s="24"/>
    </row>
    <row r="157" spans="27:39" x14ac:dyDescent="0.25">
      <c r="AB157" s="57"/>
      <c r="AC157" s="22"/>
      <c r="AH157" s="44" t="s">
        <v>372</v>
      </c>
      <c r="AL157" s="32" t="s">
        <v>137</v>
      </c>
      <c r="AM157" s="46" t="str" cm="1">
        <f t="array" ref="AM157">IF(AND($AJ159:$AJ159="NC",$AJ161:$AJ163="NC"),"NC",SUM($AJ159:$AJ163)/SUMIF($AJ159:$AJ163,"&lt;&gt;NC",$AK159:$AK163))</f>
        <v>NC</v>
      </c>
    </row>
    <row r="158" spans="27:39" x14ac:dyDescent="0.25">
      <c r="AB158" s="57"/>
      <c r="AC158" s="22"/>
      <c r="AH158" s="31" t="s">
        <v>368</v>
      </c>
      <c r="AL158" s="33" t="s">
        <v>138</v>
      </c>
      <c r="AM158" s="34" t="str" cm="1">
        <f t="array" ref="AM158">IF(AND($AJ159:$AJ159="NC"),"NC",SUM($AJ159:$AJ159)/SUMIF($AJ159:$AJ159,"&lt;&gt;NC",$AK159:$AK159))</f>
        <v>NC</v>
      </c>
    </row>
    <row r="159" spans="27:39" x14ac:dyDescent="0.25">
      <c r="AB159" s="57"/>
      <c r="AC159" s="22"/>
      <c r="AH159" s="40" t="s">
        <v>251</v>
      </c>
      <c r="AI159" s="58" t="s">
        <v>149</v>
      </c>
      <c r="AJ159" s="22" t="str">
        <f>$J34</f>
        <v>NC</v>
      </c>
      <c r="AK159">
        <v>1</v>
      </c>
      <c r="AM159" s="24"/>
    </row>
    <row r="160" spans="27:39" x14ac:dyDescent="0.25">
      <c r="AB160" s="57"/>
      <c r="AC160" s="22"/>
      <c r="AH160" s="31" t="s">
        <v>383</v>
      </c>
      <c r="AL160" s="33" t="s">
        <v>138</v>
      </c>
      <c r="AM160" s="34" t="str" cm="1">
        <f t="array" ref="AM160">IF(AND($AJ161:$AJ163="NC"),"NC",SUM($AJ161:$AJ163)/SUMIF($AJ161:$AJ163,"&lt;&gt;NC",$AK161:$AK163))</f>
        <v>NC</v>
      </c>
    </row>
    <row r="161" spans="28:39" x14ac:dyDescent="0.25">
      <c r="AB161" s="57"/>
      <c r="AC161" s="22"/>
      <c r="AH161" s="40" t="s">
        <v>115</v>
      </c>
      <c r="AI161" s="57" t="s">
        <v>122</v>
      </c>
      <c r="AJ161" s="22" t="str">
        <f>$V11</f>
        <v>NC</v>
      </c>
      <c r="AK161">
        <v>1</v>
      </c>
      <c r="AM161" s="24"/>
    </row>
    <row r="162" spans="28:39" x14ac:dyDescent="0.25">
      <c r="AB162" s="57"/>
      <c r="AC162" s="22"/>
      <c r="AH162" s="37"/>
      <c r="AI162" s="57" t="s">
        <v>123</v>
      </c>
      <c r="AJ162" s="22" t="str">
        <f>$V12</f>
        <v>NC</v>
      </c>
      <c r="AK162">
        <v>1</v>
      </c>
      <c r="AM162" s="24"/>
    </row>
    <row r="163" spans="28:39" x14ac:dyDescent="0.25">
      <c r="AB163" s="57"/>
      <c r="AC163" s="22"/>
      <c r="AH163" s="37"/>
      <c r="AI163" s="57" t="s">
        <v>126</v>
      </c>
      <c r="AJ163" s="22" t="str">
        <f>$V13</f>
        <v>NC</v>
      </c>
      <c r="AK163">
        <v>1</v>
      </c>
      <c r="AM163" s="24"/>
    </row>
    <row r="164" spans="28:39" x14ac:dyDescent="0.25">
      <c r="AB164" s="57"/>
      <c r="AC164" s="22"/>
      <c r="AH164" s="44" t="s">
        <v>207</v>
      </c>
      <c r="AL164" s="32" t="s">
        <v>137</v>
      </c>
      <c r="AM164" s="46" t="str" cm="1">
        <f t="array" ref="AM164">IF(AND($AJ166:$AJ169="NC",$AJ171:$AJ172="NC",$AJ174:$AJ175="NC",$AJ177:$AJ178="NC"),"NC",SUM($AJ166:$AJ178)/SUMIF($AJ166:$AJ178,"&lt;&gt;NC",$AK166:$AK178))</f>
        <v>NC</v>
      </c>
    </row>
    <row r="165" spans="28:39" x14ac:dyDescent="0.25">
      <c r="AB165" s="57"/>
      <c r="AC165" s="22"/>
      <c r="AH165" s="45" t="s">
        <v>197</v>
      </c>
      <c r="AL165" s="33" t="s">
        <v>138</v>
      </c>
      <c r="AM165" s="34" t="str" cm="1">
        <f t="array" ref="AM165">IF(AND($AJ166:$AJ169="NC"),"NC",SUM($AJ166:$AJ169)/SUMIF($AJ166:$AJ169,"&lt;&gt;NC",$AK166:$AK169))</f>
        <v>NC</v>
      </c>
    </row>
    <row r="166" spans="28:39" x14ac:dyDescent="0.25">
      <c r="AB166" s="57"/>
      <c r="AC166" s="22"/>
      <c r="AH166" s="40" t="s">
        <v>251</v>
      </c>
      <c r="AI166" s="57" t="s">
        <v>128</v>
      </c>
      <c r="AJ166" s="22" t="str">
        <f>$J14</f>
        <v>NC</v>
      </c>
      <c r="AK166">
        <v>1</v>
      </c>
      <c r="AM166" s="24"/>
    </row>
    <row r="167" spans="28:39" x14ac:dyDescent="0.25">
      <c r="AB167" s="57"/>
      <c r="AC167" s="22"/>
      <c r="AH167" s="37"/>
      <c r="AI167" s="57" t="s">
        <v>112</v>
      </c>
      <c r="AJ167" s="22" t="str">
        <f>$J21</f>
        <v>NC</v>
      </c>
      <c r="AK167">
        <v>1</v>
      </c>
      <c r="AM167" s="24"/>
    </row>
    <row r="168" spans="28:39" x14ac:dyDescent="0.25">
      <c r="AB168" s="57"/>
      <c r="AC168" s="22"/>
      <c r="AH168" s="37"/>
      <c r="AI168" s="57" t="s">
        <v>121</v>
      </c>
      <c r="AJ168" s="22" t="str">
        <f>$J25</f>
        <v>NC</v>
      </c>
      <c r="AK168">
        <v>1</v>
      </c>
      <c r="AM168" s="24"/>
    </row>
    <row r="169" spans="28:39" x14ac:dyDescent="0.25">
      <c r="AH169" s="40" t="s">
        <v>115</v>
      </c>
      <c r="AI169" s="57" t="s">
        <v>116</v>
      </c>
      <c r="AJ169" s="22" t="str">
        <f>$V6</f>
        <v>NC</v>
      </c>
      <c r="AK169">
        <v>1</v>
      </c>
      <c r="AM169" s="24"/>
    </row>
    <row r="170" spans="28:39" x14ac:dyDescent="0.25">
      <c r="AH170" s="45" t="s">
        <v>198</v>
      </c>
      <c r="AL170" s="33" t="s">
        <v>138</v>
      </c>
      <c r="AM170" s="34" t="str" cm="1">
        <f t="array" ref="AM170">IF(AND($AJ171:$AJ172="NC"),"NC",SUM($AJ171:$AJ172)/SUMIF($AJ171:$AJ172,"&lt;&gt;NC",$AK171:$AK172))</f>
        <v>NC</v>
      </c>
    </row>
    <row r="171" spans="28:39" x14ac:dyDescent="0.25">
      <c r="AH171" s="40" t="s">
        <v>251</v>
      </c>
      <c r="AI171" s="57" t="s">
        <v>120</v>
      </c>
      <c r="AJ171" s="22" t="str">
        <f>$J24</f>
        <v>NC</v>
      </c>
      <c r="AK171">
        <v>1</v>
      </c>
      <c r="AM171" s="24"/>
    </row>
    <row r="172" spans="28:39" x14ac:dyDescent="0.25">
      <c r="AH172" s="40" t="s">
        <v>115</v>
      </c>
      <c r="AI172" s="57" t="s">
        <v>119</v>
      </c>
      <c r="AJ172" s="22" t="str">
        <f>$V9</f>
        <v>NC</v>
      </c>
      <c r="AK172">
        <v>1</v>
      </c>
      <c r="AM172" s="24"/>
    </row>
    <row r="173" spans="28:39" x14ac:dyDescent="0.25">
      <c r="AH173" s="45" t="s">
        <v>199</v>
      </c>
      <c r="AL173" s="33" t="s">
        <v>138</v>
      </c>
      <c r="AM173" s="34" t="str" cm="1">
        <f t="array" ref="AM173">IF(AND($AJ174:$AJ175="NC"),"NC",SUM($AJ174:$AJ175)/SUMIF($AJ174:$AJ175,"&lt;&gt;NC",$AK174:$AK175))</f>
        <v>NC</v>
      </c>
    </row>
    <row r="174" spans="28:39" x14ac:dyDescent="0.25">
      <c r="AH174" s="40" t="s">
        <v>251</v>
      </c>
      <c r="AI174" s="57" t="s">
        <v>114</v>
      </c>
      <c r="AJ174" s="22" t="str">
        <f>$J23</f>
        <v>NC</v>
      </c>
      <c r="AK174">
        <v>1</v>
      </c>
      <c r="AM174" s="24"/>
    </row>
    <row r="175" spans="28:39" x14ac:dyDescent="0.25">
      <c r="AH175" s="40" t="s">
        <v>115</v>
      </c>
      <c r="AI175" s="57" t="s">
        <v>118</v>
      </c>
      <c r="AJ175" s="22" t="str">
        <f>$V8</f>
        <v>NC</v>
      </c>
      <c r="AK175">
        <v>1</v>
      </c>
      <c r="AM175" s="24"/>
    </row>
    <row r="176" spans="28:39" x14ac:dyDescent="0.25">
      <c r="AH176" s="31" t="s">
        <v>200</v>
      </c>
      <c r="AL176" s="33" t="s">
        <v>138</v>
      </c>
      <c r="AM176" s="34" t="str" cm="1">
        <f t="array" ref="AM176">IF(AND($AJ177:$AJ178="NC"),"NC",SUM($AJ177:$AJ178)/SUMIF($AJ177:$AJ178,"&lt;&gt;NC",$AK177:$AK178))</f>
        <v>NC</v>
      </c>
    </row>
    <row r="177" spans="34:39" x14ac:dyDescent="0.25">
      <c r="AH177" s="40" t="s">
        <v>251</v>
      </c>
      <c r="AI177" s="57" t="s">
        <v>113</v>
      </c>
      <c r="AJ177" s="22" t="str">
        <f>$J22</f>
        <v>NC</v>
      </c>
      <c r="AK177">
        <v>1</v>
      </c>
      <c r="AM177" s="24"/>
    </row>
    <row r="178" spans="34:39" x14ac:dyDescent="0.25">
      <c r="AH178" s="40" t="s">
        <v>115</v>
      </c>
      <c r="AI178" s="57" t="s">
        <v>117</v>
      </c>
      <c r="AJ178" s="22" t="str">
        <f>$V7</f>
        <v>NC</v>
      </c>
      <c r="AK178">
        <v>1</v>
      </c>
      <c r="AM178" s="24"/>
    </row>
    <row r="179" spans="34:39" x14ac:dyDescent="0.25">
      <c r="AH179" s="44" t="s">
        <v>366</v>
      </c>
      <c r="AL179" s="32" t="s">
        <v>137</v>
      </c>
      <c r="AM179" s="46" t="str" cm="1">
        <f t="array" ref="AM179">IF(AND($AJ181:$AJ182="NC"),"NC",SUM($AJ181:$AJ182)/SUMIF($AJ181:$AJ182,"&lt;&gt;NC",$AK181:$AK182))</f>
        <v>NC</v>
      </c>
    </row>
    <row r="180" spans="34:39" x14ac:dyDescent="0.25">
      <c r="AH180" s="31" t="s">
        <v>367</v>
      </c>
      <c r="AL180" s="33" t="s">
        <v>138</v>
      </c>
      <c r="AM180" s="34" t="str" cm="1">
        <f t="array" ref="AM180">IF(AND($AJ181:$AJ182="NC"),"NC",SUM($AJ181:$AJ182)/SUMIF($AJ181:$AJ182,"&lt;&gt;NC",$AK181:$AK182))</f>
        <v>NC</v>
      </c>
    </row>
    <row r="181" spans="34:39" x14ac:dyDescent="0.25">
      <c r="AH181" s="40" t="s">
        <v>251</v>
      </c>
      <c r="AI181" s="58" t="s">
        <v>133</v>
      </c>
      <c r="AJ181" s="22" t="str">
        <f>$J28</f>
        <v>NC</v>
      </c>
      <c r="AK181">
        <v>1</v>
      </c>
      <c r="AM181" s="24"/>
    </row>
    <row r="182" spans="34:39" ht="15.75" thickBot="1" x14ac:dyDescent="0.3">
      <c r="AH182" s="112" t="s">
        <v>115</v>
      </c>
      <c r="AI182" s="116" t="s">
        <v>110</v>
      </c>
      <c r="AJ182" s="28" t="str">
        <f>$V22</f>
        <v>NC</v>
      </c>
      <c r="AK182" s="29">
        <v>1</v>
      </c>
      <c r="AL182" s="29"/>
      <c r="AM182" s="30"/>
    </row>
  </sheetData>
  <mergeCells count="9">
    <mergeCell ref="AO2:AQ2"/>
    <mergeCell ref="A74:G74"/>
    <mergeCell ref="A75:E75"/>
    <mergeCell ref="AH2:AM2"/>
    <mergeCell ref="A2:G2"/>
    <mergeCell ref="A3:E3"/>
    <mergeCell ref="M2:S2"/>
    <mergeCell ref="U2:Y2"/>
    <mergeCell ref="AA2:AF2"/>
  </mergeCells>
  <phoneticPr fontId="7"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8</vt:i4>
      </vt:variant>
      <vt:variant>
        <vt:lpstr>Plages nommées</vt:lpstr>
      </vt:variant>
      <vt:variant>
        <vt:i4>8</vt:i4>
      </vt:variant>
    </vt:vector>
  </HeadingPairs>
  <TitlesOfParts>
    <vt:vector size="16" baseType="lpstr">
      <vt:lpstr>Avant-propos</vt:lpstr>
      <vt:lpstr>Informations générales</vt:lpstr>
      <vt:lpstr>Audit flash</vt:lpstr>
      <vt:lpstr>Audit dossiers FAM - MAS - EEAP</vt:lpstr>
      <vt:lpstr>Audit terrain</vt:lpstr>
      <vt:lpstr>Résultats</vt:lpstr>
      <vt:lpstr>Plan d'actions</vt:lpstr>
      <vt:lpstr>Fichier analyses</vt:lpstr>
      <vt:lpstr>statut</vt:lpstr>
      <vt:lpstr>'Audit dossiers FAM - MAS - EEAP'!Zone_d_impression</vt:lpstr>
      <vt:lpstr>'Audit flash'!Zone_d_impression</vt:lpstr>
      <vt:lpstr>'Audit terrain'!Zone_d_impression</vt:lpstr>
      <vt:lpstr>'Avant-propos'!Zone_d_impression</vt:lpstr>
      <vt:lpstr>'Informations générales'!Zone_d_impression</vt:lpstr>
      <vt:lpstr>'Plan d''actions'!Zone_d_impression</vt:lpstr>
      <vt:lpstr>Résultats!Zone_d_impression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Cécile</dc:creator>
  <cp:lastModifiedBy>BOUGLE, Céline (ARS-NORMANDIE/DOS/OMEDIT)</cp:lastModifiedBy>
  <cp:lastPrinted>2024-02-06T10:41:46Z</cp:lastPrinted>
  <dcterms:created xsi:type="dcterms:W3CDTF">2022-07-07T08:51:25Z</dcterms:created>
  <dcterms:modified xsi:type="dcterms:W3CDTF">2025-09-09T06:54:29Z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3094c1fb-3db8-4cce-b079-9b022302847f_Enabled">
    <vt:lpwstr>true</vt:lpwstr>
  </property>
  <property fmtid="{D5CDD505-2E9C-101B-9397-08002B2CF9AE}" pid="3" name="MSIP_Label_3094c1fb-3db8-4cce-b079-9b022302847f_SetDate">
    <vt:lpwstr>2025-09-09T06:54:05Z</vt:lpwstr>
  </property>
  <property fmtid="{D5CDD505-2E9C-101B-9397-08002B2CF9AE}" pid="4" name="MSIP_Label_3094c1fb-3db8-4cce-b079-9b022302847f_Method">
    <vt:lpwstr>Standard</vt:lpwstr>
  </property>
  <property fmtid="{D5CDD505-2E9C-101B-9397-08002B2CF9AE}" pid="5" name="MSIP_Label_3094c1fb-3db8-4cce-b079-9b022302847f_Name">
    <vt:lpwstr>[Prod v5] C1 - Standard</vt:lpwstr>
  </property>
  <property fmtid="{D5CDD505-2E9C-101B-9397-08002B2CF9AE}" pid="6" name="MSIP_Label_3094c1fb-3db8-4cce-b079-9b022302847f_SiteId">
    <vt:lpwstr>035e5292-5a25-4509-bb08-a555f7d31a8b</vt:lpwstr>
  </property>
  <property fmtid="{D5CDD505-2E9C-101B-9397-08002B2CF9AE}" pid="7" name="MSIP_Label_3094c1fb-3db8-4cce-b079-9b022302847f_ActionId">
    <vt:lpwstr>06a70429-3e75-48fc-9c4c-3d5384a2f2ac</vt:lpwstr>
  </property>
  <property fmtid="{D5CDD505-2E9C-101B-9397-08002B2CF9AE}" pid="8" name="MSIP_Label_3094c1fb-3db8-4cce-b079-9b022302847f_ContentBits">
    <vt:lpwstr>0</vt:lpwstr>
  </property>
  <property fmtid="{D5CDD505-2E9C-101B-9397-08002B2CF9AE}" pid="9" name="MSIP_Label_3094c1fb-3db8-4cce-b079-9b022302847f_Tag">
    <vt:lpwstr>10, 3, 0, 1</vt:lpwstr>
  </property>
</Properties>
</file>